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505"/>
  </bookViews>
  <sheets>
    <sheet name="riparto per traslochi" sheetId="4" r:id="rId1"/>
    <sheet name="Foglio2" sheetId="2" r:id="rId2"/>
  </sheets>
  <definedNames>
    <definedName name="_xlnm._FilterDatabase" localSheetId="0" hidden="1">'riparto per traslochi'!$A$3:$S$62</definedName>
  </definedNames>
  <calcPr calcId="125725"/>
</workbook>
</file>

<file path=xl/calcChain.xml><?xml version="1.0" encoding="utf-8"?>
<calcChain xmlns="http://schemas.openxmlformats.org/spreadsheetml/2006/main">
  <c r="Q5" i="4"/>
  <c r="T5" s="1"/>
  <c r="Q6"/>
  <c r="T6" s="1"/>
  <c r="Q7"/>
  <c r="T7" s="1"/>
  <c r="Q8"/>
  <c r="T8" s="1"/>
  <c r="Q9"/>
  <c r="T9" s="1"/>
  <c r="Q10"/>
  <c r="T10" s="1"/>
  <c r="Q11"/>
  <c r="T11" s="1"/>
  <c r="Q12"/>
  <c r="T12" s="1"/>
  <c r="Q13"/>
  <c r="T13" s="1"/>
  <c r="Q14"/>
  <c r="T14" s="1"/>
  <c r="Q15"/>
  <c r="T15" s="1"/>
  <c r="Q16"/>
  <c r="T16" s="1"/>
  <c r="Q17"/>
  <c r="T17" s="1"/>
  <c r="Q18"/>
  <c r="T18" s="1"/>
  <c r="Q19"/>
  <c r="T19" s="1"/>
  <c r="Q20"/>
  <c r="T20" s="1"/>
  <c r="Q21"/>
  <c r="T21" s="1"/>
  <c r="Q22"/>
  <c r="T22" s="1"/>
  <c r="Q23"/>
  <c r="T23" s="1"/>
  <c r="Q24"/>
  <c r="T24" s="1"/>
  <c r="Q25"/>
  <c r="T25" s="1"/>
  <c r="Q26"/>
  <c r="T26" s="1"/>
  <c r="Q27"/>
  <c r="T27" s="1"/>
  <c r="Q28"/>
  <c r="T28" s="1"/>
  <c r="Q29"/>
  <c r="T29" s="1"/>
  <c r="Q30"/>
  <c r="T30" s="1"/>
  <c r="Q31"/>
  <c r="T31" s="1"/>
  <c r="Q32"/>
  <c r="T32" s="1"/>
  <c r="Q33"/>
  <c r="T33" s="1"/>
  <c r="Q34"/>
  <c r="T34" s="1"/>
  <c r="Q35"/>
  <c r="T35" s="1"/>
  <c r="Q36"/>
  <c r="T36" s="1"/>
  <c r="Q37"/>
  <c r="T37" s="1"/>
  <c r="Q38"/>
  <c r="T38" s="1"/>
  <c r="Q39"/>
  <c r="T39" s="1"/>
  <c r="Q40"/>
  <c r="T40" s="1"/>
  <c r="Q41"/>
  <c r="T41" s="1"/>
  <c r="Q42"/>
  <c r="T42" s="1"/>
  <c r="Q43"/>
  <c r="T43" s="1"/>
  <c r="Q44"/>
  <c r="T44" s="1"/>
  <c r="Q45"/>
  <c r="T45" s="1"/>
  <c r="Q46"/>
  <c r="T46" s="1"/>
  <c r="Q47"/>
  <c r="T47" s="1"/>
  <c r="Q48"/>
  <c r="T48" s="1"/>
  <c r="Q49"/>
  <c r="T49" s="1"/>
  <c r="Q50"/>
  <c r="T50" s="1"/>
  <c r="Q51"/>
  <c r="T51" s="1"/>
  <c r="Q52"/>
  <c r="T52" s="1"/>
  <c r="Q53"/>
  <c r="T53" s="1"/>
  <c r="Q54"/>
  <c r="T54" s="1"/>
  <c r="Q55"/>
  <c r="T55" s="1"/>
  <c r="Q56"/>
  <c r="T56" s="1"/>
  <c r="Q57"/>
  <c r="T57" s="1"/>
  <c r="Q58"/>
  <c r="T58" s="1"/>
  <c r="Q59"/>
  <c r="Q60"/>
  <c r="Q4"/>
  <c r="T4" s="1"/>
  <c r="T61" s="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5"/>
  <c r="N6"/>
  <c r="N7"/>
  <c r="N8"/>
  <c r="N9"/>
  <c r="N10"/>
  <c r="N11"/>
  <c r="N12"/>
  <c r="N13"/>
  <c r="N14"/>
  <c r="N15"/>
  <c r="N16"/>
  <c r="N17"/>
  <c r="N18"/>
  <c r="N19"/>
  <c r="N20"/>
  <c r="N21"/>
  <c r="Q61"/>
  <c r="N4"/>
  <c r="N61" s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M4"/>
  <c r="M7"/>
  <c r="M8"/>
  <c r="M9"/>
  <c r="O9" s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M14"/>
  <c r="O14" s="1"/>
  <c r="P14"/>
  <c r="P9"/>
  <c r="M20"/>
  <c r="O20"/>
  <c r="P20"/>
  <c r="M15"/>
  <c r="O15" s="1"/>
  <c r="P15"/>
  <c r="O4"/>
  <c r="P4"/>
  <c r="O8"/>
  <c r="P8"/>
  <c r="M23"/>
  <c r="O23"/>
  <c r="P23"/>
  <c r="M11"/>
  <c r="O11" s="1"/>
  <c r="P11"/>
  <c r="M18"/>
  <c r="O18"/>
  <c r="P18"/>
  <c r="M19"/>
  <c r="O19" s="1"/>
  <c r="P19"/>
  <c r="M17"/>
  <c r="O17"/>
  <c r="P17"/>
  <c r="M12"/>
  <c r="O12" s="1"/>
  <c r="P12"/>
  <c r="M22"/>
  <c r="O22"/>
  <c r="P22"/>
  <c r="M26"/>
  <c r="O26" s="1"/>
  <c r="P26"/>
  <c r="M31"/>
  <c r="O31"/>
  <c r="P31"/>
  <c r="M28"/>
  <c r="O28" s="1"/>
  <c r="P28"/>
  <c r="M44"/>
  <c r="O44"/>
  <c r="P44"/>
  <c r="M13"/>
  <c r="O13" s="1"/>
  <c r="P13"/>
  <c r="M25"/>
  <c r="O25"/>
  <c r="P25"/>
  <c r="M24"/>
  <c r="O24" s="1"/>
  <c r="P24"/>
  <c r="M27"/>
  <c r="O27"/>
  <c r="P27"/>
  <c r="M21"/>
  <c r="O21" s="1"/>
  <c r="P21"/>
  <c r="M34"/>
  <c r="O34"/>
  <c r="P34"/>
  <c r="O7"/>
  <c r="P7"/>
  <c r="M33"/>
  <c r="O33" s="1"/>
  <c r="P33"/>
  <c r="M40"/>
  <c r="O40"/>
  <c r="P40"/>
  <c r="M29"/>
  <c r="O29" s="1"/>
  <c r="P29"/>
  <c r="M10"/>
  <c r="O10"/>
  <c r="P10"/>
  <c r="M42"/>
  <c r="O42" s="1"/>
  <c r="P42"/>
  <c r="M37"/>
  <c r="O37"/>
  <c r="P37"/>
  <c r="M41"/>
  <c r="O41" s="1"/>
  <c r="P41"/>
  <c r="M38"/>
  <c r="O38"/>
  <c r="P38"/>
  <c r="M16"/>
  <c r="O16" s="1"/>
  <c r="P16"/>
  <c r="M45"/>
  <c r="O45"/>
  <c r="P45"/>
  <c r="M30"/>
  <c r="O30" s="1"/>
  <c r="P30"/>
  <c r="M36"/>
  <c r="O36"/>
  <c r="P36"/>
  <c r="M46"/>
  <c r="O46" s="1"/>
  <c r="P46"/>
  <c r="M32"/>
  <c r="O32"/>
  <c r="P32"/>
  <c r="M57"/>
  <c r="O57" s="1"/>
  <c r="P57"/>
  <c r="M43"/>
  <c r="O43"/>
  <c r="P43"/>
  <c r="M48"/>
  <c r="O48" s="1"/>
  <c r="P48"/>
  <c r="M49"/>
  <c r="O49"/>
  <c r="P49"/>
  <c r="M50"/>
  <c r="O50" s="1"/>
  <c r="P50"/>
  <c r="M54"/>
  <c r="O54"/>
  <c r="P54"/>
  <c r="M52"/>
  <c r="O52" s="1"/>
  <c r="M59"/>
  <c r="O59"/>
  <c r="P59"/>
  <c r="M51"/>
  <c r="O51" s="1"/>
  <c r="P51"/>
  <c r="M55"/>
  <c r="O55"/>
  <c r="P55"/>
  <c r="M47"/>
  <c r="O47" s="1"/>
  <c r="M53"/>
  <c r="O53"/>
  <c r="P53"/>
  <c r="M60"/>
  <c r="O60" s="1"/>
  <c r="M58"/>
  <c r="O58"/>
  <c r="P58"/>
  <c r="M39"/>
  <c r="O39" s="1"/>
  <c r="M56"/>
  <c r="O56"/>
  <c r="P56"/>
  <c r="M35"/>
  <c r="O35" s="1"/>
  <c r="L61"/>
  <c r="F61"/>
  <c r="M5" s="1"/>
  <c r="O5" l="1"/>
  <c r="P5"/>
  <c r="M61"/>
  <c r="P52"/>
  <c r="P35"/>
  <c r="P39"/>
  <c r="P60"/>
  <c r="P47"/>
  <c r="M6"/>
  <c r="P6" l="1"/>
  <c r="O6"/>
  <c r="S61"/>
  <c r="C61"/>
  <c r="G61"/>
  <c r="D61"/>
  <c r="E61"/>
  <c r="I61"/>
  <c r="H61"/>
  <c r="J61"/>
  <c r="B61"/>
  <c r="K61"/>
</calcChain>
</file>

<file path=xl/sharedStrings.xml><?xml version="1.0" encoding="utf-8"?>
<sst xmlns="http://schemas.openxmlformats.org/spreadsheetml/2006/main" count="91" uniqueCount="84">
  <si>
    <t>COMUNE</t>
  </si>
  <si>
    <t>POPOLAZIONE REDIDENTE</t>
  </si>
  <si>
    <t>B</t>
  </si>
  <si>
    <t>C</t>
  </si>
  <si>
    <t>TOTALE</t>
  </si>
  <si>
    <t>ARGELATO</t>
  </si>
  <si>
    <t>BARICELLA</t>
  </si>
  <si>
    <t>BENTIVOGLIO</t>
  </si>
  <si>
    <t>BOLOGNA</t>
  </si>
  <si>
    <t>CASTEL MAGGIORE</t>
  </si>
  <si>
    <t>CASTELLO D'ARGILE</t>
  </si>
  <si>
    <t>CREVALCORE</t>
  </si>
  <si>
    <t>GALLIERA</t>
  </si>
  <si>
    <t>MALALBERGO</t>
  </si>
  <si>
    <t>MINERBIO</t>
  </si>
  <si>
    <t>MOLINELLA</t>
  </si>
  <si>
    <t>PIEVE DI CENTO</t>
  </si>
  <si>
    <t>SALA BOLOGNESE</t>
  </si>
  <si>
    <t>SAN GIORGIO DI PIANO</t>
  </si>
  <si>
    <t>SAN GIOVANNI IN PERSICETO</t>
  </si>
  <si>
    <t>SAN PIETRO IN CASALE</t>
  </si>
  <si>
    <t>SANT'AGATA BOLOGNESE</t>
  </si>
  <si>
    <t>ARGENTA</t>
  </si>
  <si>
    <t>BONDENO</t>
  </si>
  <si>
    <t>CENTO</t>
  </si>
  <si>
    <t>FERRARA</t>
  </si>
  <si>
    <t>MIRABELLO</t>
  </si>
  <si>
    <t>POGGIO RENATICO</t>
  </si>
  <si>
    <t>SANT'AGOSTINO</t>
  </si>
  <si>
    <t>VIGARANO MAINARDA</t>
  </si>
  <si>
    <t>BASTIGLIA</t>
  </si>
  <si>
    <t>BOMPORTO</t>
  </si>
  <si>
    <t>CAMPOGALLIANO</t>
  </si>
  <si>
    <t>CAMPOSANTO</t>
  </si>
  <si>
    <t>CARPI</t>
  </si>
  <si>
    <t>CAVEZZO</t>
  </si>
  <si>
    <t>CASTELFRANCO EMILIA</t>
  </si>
  <si>
    <t>CONCORDIA SULLA SECCHIA</t>
  </si>
  <si>
    <t>FINALE EMILIA</t>
  </si>
  <si>
    <t>MEDOLLA</t>
  </si>
  <si>
    <t>MIRANDOLA</t>
  </si>
  <si>
    <t>MODENA</t>
  </si>
  <si>
    <t>NONANTOLA</t>
  </si>
  <si>
    <t>NOVI DI MODENA</t>
  </si>
  <si>
    <t>RAVARINO</t>
  </si>
  <si>
    <t>SAN FELICE SUL PANARO</t>
  </si>
  <si>
    <t>SAN POSSIDONIO</t>
  </si>
  <si>
    <t>SAN PROSPERO</t>
  </si>
  <si>
    <t>SOLIERA</t>
  </si>
  <si>
    <t>BORETTO</t>
  </si>
  <si>
    <t>BRESCELLO</t>
  </si>
  <si>
    <t>CAMPAGNOLA EMILIA</t>
  </si>
  <si>
    <t>CORREGGIO</t>
  </si>
  <si>
    <t>FABBRICO</t>
  </si>
  <si>
    <t>GUASTALLA</t>
  </si>
  <si>
    <t>LUZZARA</t>
  </si>
  <si>
    <t>NOVELLARA</t>
  </si>
  <si>
    <t>REGGIO NELL'EMILIA</t>
  </si>
  <si>
    <t>REGGIOLO</t>
  </si>
  <si>
    <t>RIO SALICETO</t>
  </si>
  <si>
    <t>ROLO</t>
  </si>
  <si>
    <t>SAN MARTINO IN RIO</t>
  </si>
  <si>
    <t>peso % danni abitazioni E</t>
  </si>
  <si>
    <t>NUMERO DI ABITAZIONI E PER 1.500,00</t>
  </si>
  <si>
    <t>EDIFICI E</t>
  </si>
  <si>
    <t>ABITAZIONI E</t>
  </si>
  <si>
    <t>colonna 1</t>
  </si>
  <si>
    <t>colonna 2</t>
  </si>
  <si>
    <t>colonna 3</t>
  </si>
  <si>
    <t>colonna 4</t>
  </si>
  <si>
    <t>colonna 5</t>
  </si>
  <si>
    <t>colonna 6</t>
  </si>
  <si>
    <t>colonna 7</t>
  </si>
  <si>
    <t>colonna 8</t>
  </si>
  <si>
    <t>colonna 10</t>
  </si>
  <si>
    <t>colonna 11</t>
  </si>
  <si>
    <t>colonna 12</t>
  </si>
  <si>
    <t>colonna 15</t>
  </si>
  <si>
    <t>colonna 16</t>
  </si>
  <si>
    <t>colonna 19</t>
  </si>
  <si>
    <t>57 COMUNI</t>
  </si>
  <si>
    <t>Fondo di cui all’art. 2 del D.L. n. 74/2012 convertito, con modificazioni, dalla L. n. 122/2012</t>
  </si>
  <si>
    <t xml:space="preserve">quota parte budget traslochi di 11.057.250,00 Euro </t>
  </si>
  <si>
    <t>budget traslochi 22.111.500,00 calcolato in  %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</si>
</sst>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#,##0.00_ ;\-#,##0.00\ 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</cellStyleXfs>
  <cellXfs count="47">
    <xf numFmtId="0" fontId="0" fillId="0" borderId="0" xfId="0"/>
    <xf numFmtId="3" fontId="0" fillId="0" borderId="1" xfId="0" applyNumberFormat="1" applyBorder="1"/>
    <xf numFmtId="0" fontId="2" fillId="0" borderId="0" xfId="0" applyFont="1"/>
    <xf numFmtId="3" fontId="2" fillId="0" borderId="1" xfId="0" applyNumberFormat="1" applyFont="1" applyBorder="1"/>
    <xf numFmtId="0" fontId="5" fillId="0" borderId="2" xfId="2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left" wrapText="1"/>
    </xf>
    <xf numFmtId="0" fontId="6" fillId="0" borderId="2" xfId="2" applyFont="1" applyFill="1" applyBorder="1" applyAlignment="1">
      <alignment horizontal="left" wrapText="1"/>
    </xf>
    <xf numFmtId="0" fontId="3" fillId="0" borderId="0" xfId="0" applyFont="1"/>
    <xf numFmtId="3" fontId="0" fillId="0" borderId="3" xfId="0" applyNumberFormat="1" applyBorder="1"/>
    <xf numFmtId="164" fontId="0" fillId="0" borderId="0" xfId="0" applyNumberFormat="1" applyBorder="1"/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6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165" fontId="1" fillId="0" borderId="1" xfId="1" applyNumberFormat="1" applyFont="1" applyBorder="1"/>
    <xf numFmtId="0" fontId="3" fillId="4" borderId="4" xfId="0" applyFont="1" applyFill="1" applyBorder="1" applyAlignment="1">
      <alignment horizontal="center" wrapText="1"/>
    </xf>
    <xf numFmtId="165" fontId="0" fillId="0" borderId="0" xfId="1" applyNumberFormat="1" applyFont="1"/>
    <xf numFmtId="0" fontId="0" fillId="3" borderId="3" xfId="0" applyFill="1" applyBorder="1"/>
    <xf numFmtId="0" fontId="3" fillId="3" borderId="3" xfId="0" applyFont="1" applyFill="1" applyBorder="1"/>
    <xf numFmtId="0" fontId="2" fillId="0" borderId="1" xfId="0" applyFont="1" applyBorder="1"/>
    <xf numFmtId="165" fontId="2" fillId="5" borderId="1" xfId="1" applyNumberFormat="1" applyFont="1" applyFill="1" applyBorder="1"/>
    <xf numFmtId="165" fontId="2" fillId="0" borderId="0" xfId="1" applyNumberFormat="1" applyFont="1" applyBorder="1"/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165" fontId="0" fillId="0" borderId="3" xfId="1" applyNumberFormat="1" applyFont="1" applyBorder="1"/>
    <xf numFmtId="0" fontId="3" fillId="5" borderId="1" xfId="0" applyFont="1" applyFill="1" applyBorder="1" applyAlignment="1">
      <alignment horizontal="center" wrapText="1"/>
    </xf>
    <xf numFmtId="167" fontId="0" fillId="0" borderId="1" xfId="1" applyNumberFormat="1" applyFont="1" applyBorder="1"/>
    <xf numFmtId="167" fontId="2" fillId="6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/>
    <xf numFmtId="165" fontId="10" fillId="0" borderId="1" xfId="0" applyNumberFormat="1" applyFont="1" applyBorder="1"/>
    <xf numFmtId="166" fontId="2" fillId="0" borderId="1" xfId="0" applyNumberFormat="1" applyFont="1" applyFill="1" applyBorder="1" applyAlignment="1">
      <alignment horizontal="center"/>
    </xf>
    <xf numFmtId="43" fontId="1" fillId="0" borderId="1" xfId="1" applyNumberFormat="1" applyFont="1" applyFill="1" applyBorder="1"/>
    <xf numFmtId="43" fontId="2" fillId="0" borderId="1" xfId="1" applyNumberFormat="1" applyFont="1" applyFill="1" applyBorder="1"/>
    <xf numFmtId="3" fontId="0" fillId="0" borderId="12" xfId="0" applyNumberFormat="1" applyFill="1" applyBorder="1"/>
  </cellXfs>
  <cellStyles count="4">
    <cellStyle name="Migliaia" xfId="1" builtinId="3"/>
    <cellStyle name="Normale" xfId="0" builtinId="0"/>
    <cellStyle name="Normale_Foglio2" xfId="2"/>
    <cellStyle name="Normale_Foglio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workbookViewId="0">
      <pane ySplit="3" topLeftCell="A43" activePane="bottomLeft" state="frozen"/>
      <selection pane="bottomLeft" activeCell="B64" sqref="B64"/>
    </sheetView>
  </sheetViews>
  <sheetFormatPr defaultRowHeight="15"/>
  <cols>
    <col min="1" max="1" width="23.140625" style="2" customWidth="1"/>
    <col min="2" max="2" width="14.42578125" customWidth="1"/>
    <col min="3" max="3" width="8" hidden="1" customWidth="1"/>
    <col min="4" max="4" width="7.7109375" hidden="1" customWidth="1"/>
    <col min="5" max="5" width="12.42578125" customWidth="1"/>
    <col min="6" max="6" width="12.5703125" style="2" hidden="1" customWidth="1"/>
    <col min="7" max="7" width="7.7109375" hidden="1" customWidth="1"/>
    <col min="8" max="8" width="8.140625" hidden="1" customWidth="1"/>
    <col min="9" max="9" width="13.85546875" customWidth="1"/>
    <col min="10" max="10" width="9.140625" style="2" hidden="1" customWidth="1"/>
    <col min="11" max="11" width="14" hidden="1" customWidth="1"/>
    <col min="12" max="12" width="17.7109375" hidden="1" customWidth="1"/>
    <col min="13" max="13" width="1.5703125" hidden="1" customWidth="1"/>
    <col min="14" max="14" width="16.140625" customWidth="1"/>
    <col min="15" max="15" width="12.85546875" hidden="1" customWidth="1"/>
    <col min="16" max="16" width="13.28515625" hidden="1" customWidth="1"/>
    <col min="17" max="17" width="17.42578125" customWidth="1"/>
    <col min="18" max="18" width="15" hidden="1" customWidth="1"/>
    <col min="19" max="19" width="14.5703125" style="16" hidden="1" customWidth="1"/>
    <col min="20" max="20" width="19.140625" customWidth="1"/>
  </cols>
  <sheetData>
    <row r="1" spans="1:20">
      <c r="A1" s="30" t="s">
        <v>66</v>
      </c>
      <c r="B1" s="30" t="s">
        <v>67</v>
      </c>
      <c r="C1" s="30" t="s">
        <v>68</v>
      </c>
      <c r="D1" s="30" t="s">
        <v>69</v>
      </c>
      <c r="E1" s="30" t="s">
        <v>68</v>
      </c>
      <c r="F1" s="30" t="s">
        <v>71</v>
      </c>
      <c r="G1" s="30" t="s">
        <v>72</v>
      </c>
      <c r="H1" s="30" t="s">
        <v>73</v>
      </c>
      <c r="I1" s="30" t="s">
        <v>69</v>
      </c>
      <c r="J1" s="30" t="s">
        <v>74</v>
      </c>
      <c r="K1" s="30" t="s">
        <v>75</v>
      </c>
      <c r="L1" s="30" t="s">
        <v>76</v>
      </c>
      <c r="M1" s="30"/>
      <c r="N1" s="30" t="s">
        <v>70</v>
      </c>
      <c r="O1" s="30" t="s">
        <v>77</v>
      </c>
      <c r="P1" s="30" t="s">
        <v>78</v>
      </c>
      <c r="Q1" s="30" t="s">
        <v>71</v>
      </c>
      <c r="R1" s="2" t="s">
        <v>79</v>
      </c>
      <c r="S1" s="2"/>
      <c r="T1" s="30" t="s">
        <v>72</v>
      </c>
    </row>
    <row r="2" spans="1:20" ht="33" customHeight="1" thickBot="1">
      <c r="A2" s="41" t="s">
        <v>81</v>
      </c>
      <c r="B2" s="36"/>
      <c r="C2" s="37"/>
      <c r="D2" s="37"/>
      <c r="E2" s="37"/>
      <c r="F2" s="37"/>
      <c r="G2" s="38"/>
      <c r="H2" s="39"/>
      <c r="I2" s="39"/>
      <c r="J2" s="40"/>
      <c r="K2" s="36"/>
      <c r="L2" s="36"/>
      <c r="M2" s="36"/>
      <c r="N2" s="36"/>
      <c r="O2" s="36"/>
      <c r="P2" s="36"/>
      <c r="Q2" s="36"/>
      <c r="R2" s="2"/>
      <c r="S2" s="2"/>
      <c r="T2" s="30"/>
    </row>
    <row r="3" spans="1:20" ht="52.5" customHeight="1" thickBot="1">
      <c r="A3" s="22" t="s">
        <v>0</v>
      </c>
      <c r="B3" s="23" t="s">
        <v>1</v>
      </c>
      <c r="C3" s="24" t="s">
        <v>2</v>
      </c>
      <c r="D3" s="24" t="s">
        <v>3</v>
      </c>
      <c r="E3" s="24" t="s">
        <v>64</v>
      </c>
      <c r="F3" s="24" t="s">
        <v>4</v>
      </c>
      <c r="G3" s="25" t="s">
        <v>2</v>
      </c>
      <c r="H3" s="26" t="s">
        <v>3</v>
      </c>
      <c r="I3" s="26" t="s">
        <v>65</v>
      </c>
      <c r="J3" s="27" t="s">
        <v>4</v>
      </c>
      <c r="K3" s="28"/>
      <c r="L3" s="29"/>
      <c r="M3" s="29"/>
      <c r="N3" s="29" t="s">
        <v>62</v>
      </c>
      <c r="O3" s="29"/>
      <c r="P3" s="29"/>
      <c r="Q3" s="29" t="s">
        <v>83</v>
      </c>
      <c r="R3" s="15"/>
      <c r="S3" s="31" t="s">
        <v>63</v>
      </c>
      <c r="T3" s="33" t="s">
        <v>82</v>
      </c>
    </row>
    <row r="4" spans="1:20">
      <c r="A4" s="4" t="s">
        <v>40</v>
      </c>
      <c r="B4" s="1">
        <v>24681</v>
      </c>
      <c r="C4" s="1">
        <v>611</v>
      </c>
      <c r="D4" s="1">
        <v>128</v>
      </c>
      <c r="E4" s="1">
        <v>915</v>
      </c>
      <c r="F4" s="3">
        <f t="shared" ref="F4:F35" si="0">C4+D4+E4</f>
        <v>1654</v>
      </c>
      <c r="G4" s="1">
        <v>1983</v>
      </c>
      <c r="H4" s="1">
        <v>333</v>
      </c>
      <c r="I4" s="1">
        <v>2215</v>
      </c>
      <c r="J4" s="3">
        <f t="shared" ref="J4:J35" si="1">G4+H4+I4</f>
        <v>4531</v>
      </c>
      <c r="K4" s="8">
        <v>1764</v>
      </c>
      <c r="L4" s="11">
        <f t="shared" ref="L4:L35" si="2">F4/B4*1000</f>
        <v>67.01511283983632</v>
      </c>
      <c r="M4" s="12">
        <f>F4/F57%</f>
        <v>6891.666666666667</v>
      </c>
      <c r="N4" s="10">
        <f>I4/14742%</f>
        <v>15.025098358431693</v>
      </c>
      <c r="O4" s="1">
        <f t="shared" ref="O4:O35" si="3">1000000*M4%</f>
        <v>68916666.666666672</v>
      </c>
      <c r="P4" s="14">
        <f t="shared" ref="P4:P35" si="4">32000000*M4%</f>
        <v>2205333333.3333335</v>
      </c>
      <c r="Q4" s="44">
        <f>I4*1500</f>
        <v>3322500</v>
      </c>
      <c r="R4" s="13"/>
      <c r="S4" s="32">
        <f t="shared" ref="S4:S35" si="5">I4*1500</f>
        <v>3322500</v>
      </c>
      <c r="T4" s="34">
        <f>Q4/2</f>
        <v>1661250</v>
      </c>
    </row>
    <row r="5" spans="1:20">
      <c r="A5" s="4" t="s">
        <v>43</v>
      </c>
      <c r="B5" s="1">
        <v>11504</v>
      </c>
      <c r="C5" s="1">
        <v>291</v>
      </c>
      <c r="D5" s="1">
        <v>60</v>
      </c>
      <c r="E5" s="1">
        <v>834</v>
      </c>
      <c r="F5" s="3">
        <f t="shared" si="0"/>
        <v>1185</v>
      </c>
      <c r="G5" s="1">
        <v>685</v>
      </c>
      <c r="H5" s="1">
        <v>144</v>
      </c>
      <c r="I5" s="1">
        <v>1845</v>
      </c>
      <c r="J5" s="3">
        <f t="shared" si="1"/>
        <v>2674</v>
      </c>
      <c r="K5" s="8">
        <v>319</v>
      </c>
      <c r="L5" s="11">
        <f t="shared" si="2"/>
        <v>103.0076495132128</v>
      </c>
      <c r="M5" s="12" t="e">
        <f>F5/F61%</f>
        <v>#REF!</v>
      </c>
      <c r="N5" s="10">
        <f t="shared" ref="N5:N60" si="6">I5/14742%</f>
        <v>12.515262515262517</v>
      </c>
      <c r="O5" s="1" t="e">
        <f t="shared" si="3"/>
        <v>#REF!</v>
      </c>
      <c r="P5" s="14" t="e">
        <f t="shared" si="4"/>
        <v>#REF!</v>
      </c>
      <c r="Q5" s="44">
        <f t="shared" ref="Q5:Q60" si="7">I5*1500</f>
        <v>2767500</v>
      </c>
      <c r="R5" s="17"/>
      <c r="S5" s="32">
        <f t="shared" si="5"/>
        <v>2767500</v>
      </c>
      <c r="T5" s="34">
        <f t="shared" ref="T5:T58" si="8">Q5/2</f>
        <v>1383750</v>
      </c>
    </row>
    <row r="6" spans="1:20" ht="14.25" customHeight="1">
      <c r="A6" s="4" t="s">
        <v>45</v>
      </c>
      <c r="B6" s="1">
        <v>11238</v>
      </c>
      <c r="C6" s="1">
        <v>302</v>
      </c>
      <c r="D6" s="1">
        <v>66</v>
      </c>
      <c r="E6" s="1">
        <v>616</v>
      </c>
      <c r="F6" s="3">
        <f t="shared" si="0"/>
        <v>984</v>
      </c>
      <c r="G6" s="1">
        <v>701</v>
      </c>
      <c r="H6" s="1">
        <v>175</v>
      </c>
      <c r="I6" s="1">
        <v>1099</v>
      </c>
      <c r="J6" s="3">
        <f t="shared" si="1"/>
        <v>1975</v>
      </c>
      <c r="K6" s="8">
        <v>94</v>
      </c>
      <c r="L6" s="11">
        <f t="shared" si="2"/>
        <v>87.560064068339557</v>
      </c>
      <c r="M6" s="12" t="e">
        <f>F6/F61%</f>
        <v>#REF!</v>
      </c>
      <c r="N6" s="10">
        <f t="shared" si="6"/>
        <v>7.4548907882241222</v>
      </c>
      <c r="O6" s="1" t="e">
        <f t="shared" si="3"/>
        <v>#REF!</v>
      </c>
      <c r="P6" s="14" t="e">
        <f t="shared" si="4"/>
        <v>#REF!</v>
      </c>
      <c r="Q6" s="44">
        <f t="shared" si="7"/>
        <v>1648500</v>
      </c>
      <c r="R6" s="17"/>
      <c r="S6" s="32">
        <f t="shared" si="5"/>
        <v>1648500</v>
      </c>
      <c r="T6" s="34">
        <f t="shared" si="8"/>
        <v>824250</v>
      </c>
    </row>
    <row r="7" spans="1:20">
      <c r="A7" s="4" t="s">
        <v>34</v>
      </c>
      <c r="B7" s="1">
        <v>69943</v>
      </c>
      <c r="C7" s="1">
        <v>308</v>
      </c>
      <c r="D7" s="1">
        <v>102</v>
      </c>
      <c r="E7" s="1">
        <v>392</v>
      </c>
      <c r="F7" s="3">
        <f t="shared" si="0"/>
        <v>802</v>
      </c>
      <c r="G7" s="1">
        <v>1498</v>
      </c>
      <c r="H7" s="1">
        <v>483</v>
      </c>
      <c r="I7" s="1">
        <v>869</v>
      </c>
      <c r="J7" s="3">
        <f t="shared" si="1"/>
        <v>2850</v>
      </c>
      <c r="K7" s="8">
        <v>2295</v>
      </c>
      <c r="L7" s="11">
        <f t="shared" si="2"/>
        <v>11.466479847876126</v>
      </c>
      <c r="M7" s="12">
        <f>F7/F43%</f>
        <v>4717.6470588235288</v>
      </c>
      <c r="N7" s="10">
        <f t="shared" si="6"/>
        <v>5.8947225613892282</v>
      </c>
      <c r="O7" s="1">
        <f t="shared" si="3"/>
        <v>47176470.588235289</v>
      </c>
      <c r="P7" s="14">
        <f t="shared" si="4"/>
        <v>1509647058.8235292</v>
      </c>
      <c r="Q7" s="44">
        <f t="shared" si="7"/>
        <v>1303500</v>
      </c>
      <c r="R7" s="17"/>
      <c r="S7" s="32">
        <f t="shared" si="5"/>
        <v>1303500</v>
      </c>
      <c r="T7" s="34">
        <f t="shared" si="8"/>
        <v>651750</v>
      </c>
    </row>
    <row r="8" spans="1:20">
      <c r="A8" s="4" t="s">
        <v>38</v>
      </c>
      <c r="B8" s="1">
        <v>16111</v>
      </c>
      <c r="C8" s="1">
        <v>383</v>
      </c>
      <c r="D8" s="1">
        <v>84</v>
      </c>
      <c r="E8" s="1">
        <v>532</v>
      </c>
      <c r="F8" s="3">
        <f t="shared" si="0"/>
        <v>999</v>
      </c>
      <c r="G8" s="1">
        <v>872</v>
      </c>
      <c r="H8" s="1">
        <v>205</v>
      </c>
      <c r="I8" s="1">
        <v>811</v>
      </c>
      <c r="J8" s="3">
        <f t="shared" si="1"/>
        <v>1888</v>
      </c>
      <c r="K8" s="8">
        <v>320</v>
      </c>
      <c r="L8" s="11">
        <f t="shared" si="2"/>
        <v>62.007324188442681</v>
      </c>
      <c r="M8" s="12">
        <f>F8/F60%</f>
        <v>49950</v>
      </c>
      <c r="N8" s="10">
        <f t="shared" si="6"/>
        <v>5.5012888346221684</v>
      </c>
      <c r="O8" s="1">
        <f t="shared" si="3"/>
        <v>499500000</v>
      </c>
      <c r="P8" s="14">
        <f t="shared" si="4"/>
        <v>15984000000</v>
      </c>
      <c r="Q8" s="44">
        <f t="shared" si="7"/>
        <v>1216500</v>
      </c>
      <c r="R8" s="17"/>
      <c r="S8" s="32">
        <f t="shared" si="5"/>
        <v>1216500</v>
      </c>
      <c r="T8" s="34">
        <f t="shared" si="8"/>
        <v>608250</v>
      </c>
    </row>
    <row r="9" spans="1:20" ht="14.25" customHeight="1">
      <c r="A9" s="4" t="s">
        <v>37</v>
      </c>
      <c r="B9" s="1">
        <v>9092</v>
      </c>
      <c r="C9" s="1">
        <v>245</v>
      </c>
      <c r="D9" s="1">
        <v>64</v>
      </c>
      <c r="E9" s="1">
        <v>428</v>
      </c>
      <c r="F9" s="3">
        <f t="shared" si="0"/>
        <v>737</v>
      </c>
      <c r="G9" s="1">
        <v>474</v>
      </c>
      <c r="H9" s="1">
        <v>110</v>
      </c>
      <c r="I9" s="1">
        <v>714</v>
      </c>
      <c r="J9" s="3">
        <f t="shared" si="1"/>
        <v>1298</v>
      </c>
      <c r="K9" s="8">
        <v>565</v>
      </c>
      <c r="L9" s="11">
        <f t="shared" si="2"/>
        <v>81.060272767267932</v>
      </c>
      <c r="M9" s="12" t="e">
        <f>F9/F62%</f>
        <v>#DIV/0!</v>
      </c>
      <c r="N9" s="10">
        <f t="shared" si="6"/>
        <v>4.8433048433048436</v>
      </c>
      <c r="O9" s="1" t="e">
        <f t="shared" si="3"/>
        <v>#DIV/0!</v>
      </c>
      <c r="P9" s="14" t="e">
        <f t="shared" si="4"/>
        <v>#DIV/0!</v>
      </c>
      <c r="Q9" s="44">
        <f t="shared" si="7"/>
        <v>1071000</v>
      </c>
      <c r="R9" s="17"/>
      <c r="S9" s="32">
        <f t="shared" si="5"/>
        <v>1071000</v>
      </c>
      <c r="T9" s="34">
        <f t="shared" si="8"/>
        <v>535500</v>
      </c>
    </row>
    <row r="10" spans="1:20">
      <c r="A10" s="6" t="s">
        <v>35</v>
      </c>
      <c r="B10" s="1">
        <v>7359</v>
      </c>
      <c r="C10" s="1">
        <v>10</v>
      </c>
      <c r="D10" s="1">
        <v>32</v>
      </c>
      <c r="E10" s="1">
        <v>396</v>
      </c>
      <c r="F10" s="3" t="e">
        <f>C10+D10+#REF!</f>
        <v>#REF!</v>
      </c>
      <c r="G10" s="1">
        <v>393</v>
      </c>
      <c r="H10" s="1">
        <v>51</v>
      </c>
      <c r="I10" s="1">
        <v>707</v>
      </c>
      <c r="J10" s="3">
        <f t="shared" si="1"/>
        <v>1151</v>
      </c>
      <c r="K10" s="8">
        <v>424</v>
      </c>
      <c r="L10" s="11" t="e">
        <f t="shared" si="2"/>
        <v>#REF!</v>
      </c>
      <c r="M10" s="10" t="e">
        <f>F10/F42%</f>
        <v>#REF!</v>
      </c>
      <c r="N10" s="10">
        <f t="shared" si="6"/>
        <v>4.7958214624881297</v>
      </c>
      <c r="O10" s="1" t="e">
        <f t="shared" si="3"/>
        <v>#REF!</v>
      </c>
      <c r="P10" s="14" t="e">
        <f t="shared" si="4"/>
        <v>#REF!</v>
      </c>
      <c r="Q10" s="44">
        <f t="shared" si="7"/>
        <v>1060500</v>
      </c>
      <c r="R10" s="17"/>
      <c r="S10" s="32">
        <f t="shared" si="5"/>
        <v>1060500</v>
      </c>
      <c r="T10" s="34">
        <f t="shared" si="8"/>
        <v>530250</v>
      </c>
    </row>
    <row r="11" spans="1:20">
      <c r="A11" s="4" t="s">
        <v>23</v>
      </c>
      <c r="B11" s="1">
        <v>15283</v>
      </c>
      <c r="C11" s="1">
        <v>299</v>
      </c>
      <c r="D11" s="1">
        <v>86</v>
      </c>
      <c r="E11" s="1">
        <v>443</v>
      </c>
      <c r="F11" s="3">
        <f t="shared" si="0"/>
        <v>828</v>
      </c>
      <c r="G11" s="1">
        <v>489</v>
      </c>
      <c r="H11" s="1">
        <v>136</v>
      </c>
      <c r="I11" s="1">
        <v>610</v>
      </c>
      <c r="J11" s="3">
        <f t="shared" si="1"/>
        <v>1235</v>
      </c>
      <c r="K11" s="8">
        <v>902</v>
      </c>
      <c r="L11" s="11">
        <f t="shared" si="2"/>
        <v>54.177844664005754</v>
      </c>
      <c r="M11" s="12" t="e">
        <f>F11/#REF!%</f>
        <v>#REF!</v>
      </c>
      <c r="N11" s="10">
        <f t="shared" si="6"/>
        <v>4.1378374711708048</v>
      </c>
      <c r="O11" s="1" t="e">
        <f t="shared" si="3"/>
        <v>#REF!</v>
      </c>
      <c r="P11" s="14" t="e">
        <f t="shared" si="4"/>
        <v>#REF!</v>
      </c>
      <c r="Q11" s="44">
        <f t="shared" si="7"/>
        <v>915000</v>
      </c>
      <c r="R11" s="17"/>
      <c r="S11" s="32">
        <f t="shared" si="5"/>
        <v>915000</v>
      </c>
      <c r="T11" s="34">
        <f t="shared" si="8"/>
        <v>457500</v>
      </c>
    </row>
    <row r="12" spans="1:20">
      <c r="A12" s="4" t="s">
        <v>11</v>
      </c>
      <c r="B12" s="1">
        <v>13733</v>
      </c>
      <c r="C12" s="1">
        <v>175</v>
      </c>
      <c r="D12" s="1">
        <v>45</v>
      </c>
      <c r="E12" s="1">
        <v>272</v>
      </c>
      <c r="F12" s="3">
        <f t="shared" si="0"/>
        <v>492</v>
      </c>
      <c r="G12" s="1">
        <v>718</v>
      </c>
      <c r="H12" s="1">
        <v>109</v>
      </c>
      <c r="I12" s="1">
        <v>576</v>
      </c>
      <c r="J12" s="3">
        <f t="shared" si="1"/>
        <v>1403</v>
      </c>
      <c r="K12" s="8">
        <v>735</v>
      </c>
      <c r="L12" s="11">
        <f t="shared" si="2"/>
        <v>35.82611228427875</v>
      </c>
      <c r="M12" s="10">
        <f>F12/F58%</f>
        <v>16400</v>
      </c>
      <c r="N12" s="10">
        <f t="shared" si="6"/>
        <v>3.9072039072039075</v>
      </c>
      <c r="O12" s="1">
        <f t="shared" si="3"/>
        <v>164000000</v>
      </c>
      <c r="P12" s="14">
        <f t="shared" si="4"/>
        <v>5248000000</v>
      </c>
      <c r="Q12" s="44">
        <f t="shared" si="7"/>
        <v>864000</v>
      </c>
      <c r="R12" s="17"/>
      <c r="S12" s="32">
        <f t="shared" si="5"/>
        <v>864000</v>
      </c>
      <c r="T12" s="34">
        <f t="shared" si="8"/>
        <v>432000</v>
      </c>
    </row>
    <row r="13" spans="1:20">
      <c r="A13" s="4" t="s">
        <v>24</v>
      </c>
      <c r="B13" s="1">
        <v>35770</v>
      </c>
      <c r="C13" s="1">
        <v>235</v>
      </c>
      <c r="D13" s="1">
        <v>77</v>
      </c>
      <c r="E13" s="1">
        <v>298</v>
      </c>
      <c r="F13" s="3">
        <f t="shared" si="0"/>
        <v>610</v>
      </c>
      <c r="G13" s="1">
        <v>1112</v>
      </c>
      <c r="H13" s="1">
        <v>186</v>
      </c>
      <c r="I13" s="1">
        <v>511</v>
      </c>
      <c r="J13" s="3">
        <f t="shared" si="1"/>
        <v>1809</v>
      </c>
      <c r="K13" s="8">
        <v>854</v>
      </c>
      <c r="L13" s="11">
        <f t="shared" si="2"/>
        <v>17.053396701146212</v>
      </c>
      <c r="M13" s="10" t="e">
        <f>F13/#REF!%</f>
        <v>#REF!</v>
      </c>
      <c r="N13" s="10">
        <f t="shared" si="6"/>
        <v>3.4662867996201334</v>
      </c>
      <c r="O13" s="1" t="e">
        <f t="shared" si="3"/>
        <v>#REF!</v>
      </c>
      <c r="P13" s="14" t="e">
        <f t="shared" si="4"/>
        <v>#REF!</v>
      </c>
      <c r="Q13" s="44">
        <f t="shared" si="7"/>
        <v>766500</v>
      </c>
      <c r="R13" s="17"/>
      <c r="S13" s="32">
        <f t="shared" si="5"/>
        <v>766500</v>
      </c>
      <c r="T13" s="34">
        <f t="shared" si="8"/>
        <v>383250</v>
      </c>
    </row>
    <row r="14" spans="1:20">
      <c r="A14" s="4" t="s">
        <v>46</v>
      </c>
      <c r="B14" s="1">
        <v>3783</v>
      </c>
      <c r="C14" s="1">
        <v>105</v>
      </c>
      <c r="D14" s="1">
        <v>25</v>
      </c>
      <c r="E14" s="1">
        <v>333</v>
      </c>
      <c r="F14" s="3">
        <f t="shared" si="0"/>
        <v>463</v>
      </c>
      <c r="G14" s="1">
        <v>267</v>
      </c>
      <c r="H14" s="1">
        <v>30</v>
      </c>
      <c r="I14" s="1">
        <v>493</v>
      </c>
      <c r="J14" s="3">
        <f t="shared" si="1"/>
        <v>790</v>
      </c>
      <c r="K14" s="8">
        <v>209</v>
      </c>
      <c r="L14" s="11">
        <f t="shared" si="2"/>
        <v>122.38963785355537</v>
      </c>
      <c r="M14" s="10" t="e">
        <f>F14/F63%</f>
        <v>#DIV/0!</v>
      </c>
      <c r="N14" s="10">
        <f t="shared" si="6"/>
        <v>3.3441866775200113</v>
      </c>
      <c r="O14" s="1" t="e">
        <f t="shared" si="3"/>
        <v>#DIV/0!</v>
      </c>
      <c r="P14" s="14" t="e">
        <f t="shared" si="4"/>
        <v>#DIV/0!</v>
      </c>
      <c r="Q14" s="44">
        <f t="shared" si="7"/>
        <v>739500</v>
      </c>
      <c r="R14" s="17"/>
      <c r="S14" s="32">
        <f t="shared" si="5"/>
        <v>739500</v>
      </c>
      <c r="T14" s="34">
        <f t="shared" si="8"/>
        <v>369750</v>
      </c>
    </row>
    <row r="15" spans="1:20">
      <c r="A15" s="4" t="s">
        <v>39</v>
      </c>
      <c r="B15" s="1">
        <v>6362</v>
      </c>
      <c r="C15" s="1">
        <v>112</v>
      </c>
      <c r="D15" s="1">
        <v>32</v>
      </c>
      <c r="E15" s="1">
        <v>316</v>
      </c>
      <c r="F15" s="3">
        <f t="shared" si="0"/>
        <v>460</v>
      </c>
      <c r="G15" s="1">
        <v>302</v>
      </c>
      <c r="H15" s="1">
        <v>61</v>
      </c>
      <c r="I15" s="1">
        <v>464</v>
      </c>
      <c r="J15" s="3">
        <f t="shared" si="1"/>
        <v>827</v>
      </c>
      <c r="K15" s="8">
        <v>481</v>
      </c>
      <c r="L15" s="11">
        <f t="shared" si="2"/>
        <v>72.304306821754167</v>
      </c>
      <c r="M15" s="10" t="e">
        <f>F15/#REF!%</f>
        <v>#REF!</v>
      </c>
      <c r="N15" s="10">
        <f t="shared" si="6"/>
        <v>3.147469814136481</v>
      </c>
      <c r="O15" s="1" t="e">
        <f t="shared" si="3"/>
        <v>#REF!</v>
      </c>
      <c r="P15" s="14" t="e">
        <f t="shared" si="4"/>
        <v>#REF!</v>
      </c>
      <c r="Q15" s="44">
        <f t="shared" si="7"/>
        <v>696000</v>
      </c>
      <c r="R15" s="17"/>
      <c r="S15" s="32">
        <f t="shared" si="5"/>
        <v>696000</v>
      </c>
      <c r="T15" s="34">
        <f t="shared" si="8"/>
        <v>348000</v>
      </c>
    </row>
    <row r="16" spans="1:20">
      <c r="A16" s="4" t="s">
        <v>25</v>
      </c>
      <c r="B16" s="1">
        <v>135444</v>
      </c>
      <c r="C16" s="1">
        <v>351</v>
      </c>
      <c r="D16" s="1">
        <v>109</v>
      </c>
      <c r="E16" s="1">
        <v>150</v>
      </c>
      <c r="F16" s="3">
        <f t="shared" si="0"/>
        <v>610</v>
      </c>
      <c r="G16" s="1">
        <v>2191</v>
      </c>
      <c r="H16" s="1">
        <v>542</v>
      </c>
      <c r="I16" s="1">
        <v>439</v>
      </c>
      <c r="J16" s="3">
        <f t="shared" si="1"/>
        <v>3172</v>
      </c>
      <c r="K16" s="8">
        <v>7383</v>
      </c>
      <c r="L16" s="11">
        <f t="shared" si="2"/>
        <v>4.5037063288148609</v>
      </c>
      <c r="M16" s="10">
        <f>F16/F43%</f>
        <v>3588.2352941176468</v>
      </c>
      <c r="N16" s="10">
        <f t="shared" si="6"/>
        <v>2.977886311219645</v>
      </c>
      <c r="O16" s="1">
        <f t="shared" si="3"/>
        <v>35882352.941176474</v>
      </c>
      <c r="P16" s="14">
        <f t="shared" si="4"/>
        <v>1148235294.1176472</v>
      </c>
      <c r="Q16" s="44">
        <f t="shared" si="7"/>
        <v>658500</v>
      </c>
      <c r="R16" s="17"/>
      <c r="S16" s="32">
        <f t="shared" si="5"/>
        <v>658500</v>
      </c>
      <c r="T16" s="34">
        <f t="shared" si="8"/>
        <v>329250</v>
      </c>
    </row>
    <row r="17" spans="1:20">
      <c r="A17" s="4" t="s">
        <v>58</v>
      </c>
      <c r="B17" s="1">
        <v>9403</v>
      </c>
      <c r="C17" s="1">
        <v>90</v>
      </c>
      <c r="D17" s="1">
        <v>35</v>
      </c>
      <c r="E17" s="1">
        <v>221</v>
      </c>
      <c r="F17" s="3">
        <f t="shared" si="0"/>
        <v>346</v>
      </c>
      <c r="G17" s="1">
        <v>227</v>
      </c>
      <c r="H17" s="1">
        <v>78</v>
      </c>
      <c r="I17" s="1">
        <v>403</v>
      </c>
      <c r="J17" s="3">
        <f t="shared" si="1"/>
        <v>708</v>
      </c>
      <c r="K17" s="8">
        <v>173</v>
      </c>
      <c r="L17" s="11">
        <f t="shared" si="2"/>
        <v>36.796766989258749</v>
      </c>
      <c r="M17" s="10" t="e">
        <f>F17/#REF!%</f>
        <v>#REF!</v>
      </c>
      <c r="N17" s="10">
        <f t="shared" si="6"/>
        <v>2.7336860670194008</v>
      </c>
      <c r="O17" s="1" t="e">
        <f t="shared" si="3"/>
        <v>#REF!</v>
      </c>
      <c r="P17" s="14" t="e">
        <f t="shared" si="4"/>
        <v>#REF!</v>
      </c>
      <c r="Q17" s="44">
        <f t="shared" si="7"/>
        <v>604500</v>
      </c>
      <c r="R17" s="17"/>
      <c r="S17" s="32">
        <f t="shared" si="5"/>
        <v>604500</v>
      </c>
      <c r="T17" s="34">
        <f t="shared" si="8"/>
        <v>302250</v>
      </c>
    </row>
    <row r="18" spans="1:20" ht="16.5" customHeight="1">
      <c r="A18" s="4" t="s">
        <v>47</v>
      </c>
      <c r="B18" s="1">
        <v>6026</v>
      </c>
      <c r="C18" s="1">
        <v>68</v>
      </c>
      <c r="D18" s="1">
        <v>14</v>
      </c>
      <c r="E18" s="1">
        <v>201</v>
      </c>
      <c r="F18" s="3">
        <f t="shared" si="0"/>
        <v>283</v>
      </c>
      <c r="G18" s="1">
        <v>98</v>
      </c>
      <c r="H18" s="1">
        <v>38</v>
      </c>
      <c r="I18" s="1">
        <v>347</v>
      </c>
      <c r="J18" s="3">
        <f t="shared" si="1"/>
        <v>483</v>
      </c>
      <c r="K18" s="8">
        <v>91</v>
      </c>
      <c r="L18" s="11">
        <f t="shared" si="2"/>
        <v>46.963159641553268</v>
      </c>
      <c r="M18" s="10" t="e">
        <f>F18/#REF!%</f>
        <v>#REF!</v>
      </c>
      <c r="N18" s="10">
        <f t="shared" si="6"/>
        <v>2.3538190204856875</v>
      </c>
      <c r="O18" s="1" t="e">
        <f t="shared" si="3"/>
        <v>#REF!</v>
      </c>
      <c r="P18" s="14" t="e">
        <f t="shared" si="4"/>
        <v>#REF!</v>
      </c>
      <c r="Q18" s="44">
        <f t="shared" si="7"/>
        <v>520500</v>
      </c>
      <c r="R18" s="17"/>
      <c r="S18" s="32">
        <f t="shared" si="5"/>
        <v>520500</v>
      </c>
      <c r="T18" s="34">
        <f t="shared" si="8"/>
        <v>260250</v>
      </c>
    </row>
    <row r="19" spans="1:20">
      <c r="A19" s="4" t="s">
        <v>28</v>
      </c>
      <c r="B19" s="1">
        <v>7152</v>
      </c>
      <c r="C19" s="1">
        <v>70</v>
      </c>
      <c r="D19" s="1">
        <v>25</v>
      </c>
      <c r="E19" s="1">
        <v>213</v>
      </c>
      <c r="F19" s="3">
        <f t="shared" si="0"/>
        <v>308</v>
      </c>
      <c r="G19" s="1">
        <v>127</v>
      </c>
      <c r="H19" s="1">
        <v>56</v>
      </c>
      <c r="I19" s="1">
        <v>316</v>
      </c>
      <c r="J19" s="3">
        <f t="shared" si="1"/>
        <v>499</v>
      </c>
      <c r="K19" s="8">
        <v>439</v>
      </c>
      <c r="L19" s="11">
        <f t="shared" si="2"/>
        <v>43.064876957494405</v>
      </c>
      <c r="M19" s="10" t="e">
        <f>F19/#REF!%</f>
        <v>#REF!</v>
      </c>
      <c r="N19" s="10">
        <f t="shared" si="6"/>
        <v>2.1435354768688102</v>
      </c>
      <c r="O19" s="1" t="e">
        <f t="shared" si="3"/>
        <v>#REF!</v>
      </c>
      <c r="P19" s="14" t="e">
        <f t="shared" si="4"/>
        <v>#REF!</v>
      </c>
      <c r="Q19" s="44">
        <f t="shared" si="7"/>
        <v>474000</v>
      </c>
      <c r="R19" s="17"/>
      <c r="S19" s="32">
        <f t="shared" si="5"/>
        <v>474000</v>
      </c>
      <c r="T19" s="34">
        <f t="shared" si="8"/>
        <v>237000</v>
      </c>
    </row>
    <row r="20" spans="1:20">
      <c r="A20" s="4" t="s">
        <v>33</v>
      </c>
      <c r="B20" s="1">
        <v>3260</v>
      </c>
      <c r="C20" s="1">
        <v>91</v>
      </c>
      <c r="D20" s="1">
        <v>33</v>
      </c>
      <c r="E20" s="1">
        <v>127</v>
      </c>
      <c r="F20" s="3">
        <f t="shared" si="0"/>
        <v>251</v>
      </c>
      <c r="G20" s="1">
        <v>184</v>
      </c>
      <c r="H20" s="1">
        <v>52</v>
      </c>
      <c r="I20" s="1">
        <v>256</v>
      </c>
      <c r="J20" s="3">
        <f t="shared" si="1"/>
        <v>492</v>
      </c>
      <c r="K20" s="8">
        <v>195</v>
      </c>
      <c r="L20" s="11">
        <f t="shared" si="2"/>
        <v>76.99386503067484</v>
      </c>
      <c r="M20" s="10" t="e">
        <f>F20/F65%</f>
        <v>#DIV/0!</v>
      </c>
      <c r="N20" s="10">
        <f t="shared" si="6"/>
        <v>1.7365350698684034</v>
      </c>
      <c r="O20" s="1" t="e">
        <f t="shared" si="3"/>
        <v>#DIV/0!</v>
      </c>
      <c r="P20" s="14" t="e">
        <f t="shared" si="4"/>
        <v>#DIV/0!</v>
      </c>
      <c r="Q20" s="44">
        <f t="shared" si="7"/>
        <v>384000</v>
      </c>
      <c r="R20" s="17"/>
      <c r="S20" s="32">
        <f t="shared" si="5"/>
        <v>384000</v>
      </c>
      <c r="T20" s="34">
        <f t="shared" si="8"/>
        <v>192000</v>
      </c>
    </row>
    <row r="21" spans="1:20">
      <c r="A21" s="4" t="s">
        <v>48</v>
      </c>
      <c r="B21" s="1">
        <v>15337</v>
      </c>
      <c r="C21" s="1">
        <v>70</v>
      </c>
      <c r="D21" s="1">
        <v>29</v>
      </c>
      <c r="E21" s="1">
        <v>97</v>
      </c>
      <c r="F21" s="3">
        <f t="shared" si="0"/>
        <v>196</v>
      </c>
      <c r="G21" s="1">
        <v>282</v>
      </c>
      <c r="H21" s="1">
        <v>67</v>
      </c>
      <c r="I21" s="1">
        <v>179</v>
      </c>
      <c r="J21" s="3">
        <f t="shared" si="1"/>
        <v>528</v>
      </c>
      <c r="K21" s="8"/>
      <c r="L21" s="11">
        <f t="shared" si="2"/>
        <v>12.779552715654951</v>
      </c>
      <c r="M21" s="10">
        <f>F21/F57%</f>
        <v>816.66666666666674</v>
      </c>
      <c r="N21" s="10">
        <f t="shared" si="6"/>
        <v>1.2142178808845476</v>
      </c>
      <c r="O21" s="1">
        <f t="shared" si="3"/>
        <v>8166666.6666666679</v>
      </c>
      <c r="P21" s="14">
        <f t="shared" si="4"/>
        <v>261333333.33333337</v>
      </c>
      <c r="Q21" s="44">
        <f t="shared" si="7"/>
        <v>268500</v>
      </c>
      <c r="R21" s="17"/>
      <c r="S21" s="32">
        <f t="shared" si="5"/>
        <v>268500</v>
      </c>
      <c r="T21" s="34">
        <f t="shared" si="8"/>
        <v>134250</v>
      </c>
    </row>
    <row r="22" spans="1:20">
      <c r="A22" s="4" t="s">
        <v>29</v>
      </c>
      <c r="B22" s="1">
        <v>7626</v>
      </c>
      <c r="C22" s="1">
        <v>59</v>
      </c>
      <c r="D22" s="1">
        <v>33</v>
      </c>
      <c r="E22" s="1">
        <v>128</v>
      </c>
      <c r="F22" s="3">
        <f t="shared" si="0"/>
        <v>220</v>
      </c>
      <c r="G22" s="1">
        <v>90</v>
      </c>
      <c r="H22" s="1">
        <v>61</v>
      </c>
      <c r="I22" s="1">
        <v>174</v>
      </c>
      <c r="J22" s="3">
        <f t="shared" si="1"/>
        <v>325</v>
      </c>
      <c r="K22" s="8">
        <v>146</v>
      </c>
      <c r="L22" s="11">
        <f t="shared" si="2"/>
        <v>28.848675583530031</v>
      </c>
      <c r="M22" s="10" t="e">
        <f>F22/#REF!%</f>
        <v>#REF!</v>
      </c>
      <c r="N22" s="10">
        <f t="shared" si="6"/>
        <v>1.1803011803011805</v>
      </c>
      <c r="O22" s="1" t="e">
        <f t="shared" si="3"/>
        <v>#REF!</v>
      </c>
      <c r="P22" s="14" t="e">
        <f t="shared" si="4"/>
        <v>#REF!</v>
      </c>
      <c r="Q22" s="44">
        <f t="shared" si="7"/>
        <v>261000</v>
      </c>
      <c r="R22" s="17"/>
      <c r="S22" s="32">
        <f t="shared" si="5"/>
        <v>261000</v>
      </c>
      <c r="T22" s="34">
        <f t="shared" si="8"/>
        <v>130500</v>
      </c>
    </row>
    <row r="23" spans="1:20" s="7" customFormat="1">
      <c r="A23" s="4" t="s">
        <v>26</v>
      </c>
      <c r="B23" s="1">
        <v>3527</v>
      </c>
      <c r="C23" s="1">
        <v>70</v>
      </c>
      <c r="D23" s="1">
        <v>25</v>
      </c>
      <c r="E23" s="1">
        <v>112</v>
      </c>
      <c r="F23" s="3">
        <f t="shared" si="0"/>
        <v>207</v>
      </c>
      <c r="G23" s="1">
        <v>138</v>
      </c>
      <c r="H23" s="1">
        <v>48</v>
      </c>
      <c r="I23" s="1">
        <v>155</v>
      </c>
      <c r="J23" s="3">
        <f t="shared" si="1"/>
        <v>341</v>
      </c>
      <c r="K23" s="8">
        <v>247</v>
      </c>
      <c r="L23" s="11">
        <f t="shared" si="2"/>
        <v>58.69010490501843</v>
      </c>
      <c r="M23" s="10" t="e">
        <f>F23/F64%</f>
        <v>#DIV/0!</v>
      </c>
      <c r="N23" s="10">
        <f t="shared" si="6"/>
        <v>1.0514177180843849</v>
      </c>
      <c r="O23" s="1" t="e">
        <f t="shared" si="3"/>
        <v>#DIV/0!</v>
      </c>
      <c r="P23" s="14" t="e">
        <f t="shared" si="4"/>
        <v>#DIV/0!</v>
      </c>
      <c r="Q23" s="44">
        <f t="shared" si="7"/>
        <v>232500</v>
      </c>
      <c r="R23" s="18"/>
      <c r="S23" s="32">
        <f t="shared" si="5"/>
        <v>232500</v>
      </c>
      <c r="T23" s="34">
        <f t="shared" si="8"/>
        <v>116250</v>
      </c>
    </row>
    <row r="24" spans="1:20">
      <c r="A24" s="4" t="s">
        <v>31</v>
      </c>
      <c r="B24" s="1">
        <v>10003</v>
      </c>
      <c r="C24" s="1">
        <v>32</v>
      </c>
      <c r="D24" s="1">
        <v>15</v>
      </c>
      <c r="E24" s="1">
        <v>92</v>
      </c>
      <c r="F24" s="3">
        <f t="shared" si="0"/>
        <v>139</v>
      </c>
      <c r="G24" s="1">
        <v>69</v>
      </c>
      <c r="H24" s="1">
        <v>19</v>
      </c>
      <c r="I24" s="1">
        <v>141</v>
      </c>
      <c r="J24" s="3">
        <f t="shared" si="1"/>
        <v>229</v>
      </c>
      <c r="K24" s="8">
        <v>442</v>
      </c>
      <c r="L24" s="11">
        <f t="shared" si="2"/>
        <v>13.895831250624813</v>
      </c>
      <c r="M24" s="10" t="e">
        <f>F24/#REF!%</f>
        <v>#REF!</v>
      </c>
      <c r="N24" s="10">
        <f t="shared" si="6"/>
        <v>0.95645095645095657</v>
      </c>
      <c r="O24" s="1" t="e">
        <f t="shared" si="3"/>
        <v>#REF!</v>
      </c>
      <c r="P24" s="14" t="e">
        <f t="shared" si="4"/>
        <v>#REF!</v>
      </c>
      <c r="Q24" s="44">
        <f t="shared" si="7"/>
        <v>211500</v>
      </c>
      <c r="R24" s="17"/>
      <c r="S24" s="32">
        <f t="shared" si="5"/>
        <v>211500</v>
      </c>
      <c r="T24" s="34">
        <f t="shared" si="8"/>
        <v>105750</v>
      </c>
    </row>
    <row r="25" spans="1:20">
      <c r="A25" s="4" t="s">
        <v>27</v>
      </c>
      <c r="B25" s="1">
        <v>9743</v>
      </c>
      <c r="C25" s="1">
        <v>44</v>
      </c>
      <c r="D25" s="1">
        <v>17</v>
      </c>
      <c r="E25" s="1">
        <v>81</v>
      </c>
      <c r="F25" s="3">
        <f t="shared" si="0"/>
        <v>142</v>
      </c>
      <c r="G25" s="1">
        <v>114</v>
      </c>
      <c r="H25" s="1">
        <v>37</v>
      </c>
      <c r="I25" s="1">
        <v>136</v>
      </c>
      <c r="J25" s="3">
        <f t="shared" si="1"/>
        <v>287</v>
      </c>
      <c r="K25" s="8">
        <v>437</v>
      </c>
      <c r="L25" s="11">
        <f t="shared" si="2"/>
        <v>14.574566355332033</v>
      </c>
      <c r="M25" s="10" t="e">
        <f>F25/#REF!%</f>
        <v>#REF!</v>
      </c>
      <c r="N25" s="10">
        <f t="shared" si="6"/>
        <v>0.9225342558675893</v>
      </c>
      <c r="O25" s="1" t="e">
        <f t="shared" si="3"/>
        <v>#REF!</v>
      </c>
      <c r="P25" s="14" t="e">
        <f t="shared" si="4"/>
        <v>#REF!</v>
      </c>
      <c r="Q25" s="44">
        <f t="shared" si="7"/>
        <v>204000</v>
      </c>
      <c r="R25" s="17"/>
      <c r="S25" s="32">
        <f t="shared" si="5"/>
        <v>204000</v>
      </c>
      <c r="T25" s="34">
        <f t="shared" si="8"/>
        <v>102000</v>
      </c>
    </row>
    <row r="26" spans="1:20">
      <c r="A26" s="4" t="s">
        <v>12</v>
      </c>
      <c r="B26" s="1">
        <v>5562</v>
      </c>
      <c r="C26" s="1">
        <v>27</v>
      </c>
      <c r="D26" s="1">
        <v>23</v>
      </c>
      <c r="E26" s="1">
        <v>77</v>
      </c>
      <c r="F26" s="3">
        <f t="shared" si="0"/>
        <v>127</v>
      </c>
      <c r="G26" s="1">
        <v>71</v>
      </c>
      <c r="H26" s="1">
        <v>55</v>
      </c>
      <c r="I26" s="1">
        <v>134</v>
      </c>
      <c r="J26" s="3">
        <f t="shared" si="1"/>
        <v>260</v>
      </c>
      <c r="K26" s="8">
        <v>204</v>
      </c>
      <c r="L26" s="11">
        <f t="shared" si="2"/>
        <v>22.833513124775259</v>
      </c>
      <c r="M26" s="10" t="e">
        <f>F26/#REF!%</f>
        <v>#REF!</v>
      </c>
      <c r="N26" s="10">
        <f t="shared" si="6"/>
        <v>0.90896757563424235</v>
      </c>
      <c r="O26" s="1" t="e">
        <f t="shared" si="3"/>
        <v>#REF!</v>
      </c>
      <c r="P26" s="14" t="e">
        <f t="shared" si="4"/>
        <v>#REF!</v>
      </c>
      <c r="Q26" s="44">
        <f t="shared" si="7"/>
        <v>201000</v>
      </c>
      <c r="R26" s="17"/>
      <c r="S26" s="32">
        <f t="shared" si="5"/>
        <v>201000</v>
      </c>
      <c r="T26" s="34">
        <f t="shared" si="8"/>
        <v>100500</v>
      </c>
    </row>
    <row r="27" spans="1:20">
      <c r="A27" s="4" t="s">
        <v>16</v>
      </c>
      <c r="B27" s="1">
        <v>7014</v>
      </c>
      <c r="C27" s="1">
        <v>28</v>
      </c>
      <c r="D27" s="1">
        <v>8</v>
      </c>
      <c r="E27" s="1">
        <v>54</v>
      </c>
      <c r="F27" s="3">
        <f t="shared" si="0"/>
        <v>90</v>
      </c>
      <c r="G27" s="1">
        <v>82</v>
      </c>
      <c r="H27" s="1">
        <v>20</v>
      </c>
      <c r="I27" s="1">
        <v>133</v>
      </c>
      <c r="J27" s="3">
        <f t="shared" si="1"/>
        <v>235</v>
      </c>
      <c r="K27" s="8">
        <v>236</v>
      </c>
      <c r="L27" s="11">
        <f t="shared" si="2"/>
        <v>12.83147989734816</v>
      </c>
      <c r="M27" s="10" t="e">
        <f>F27/#REF!%</f>
        <v>#REF!</v>
      </c>
      <c r="N27" s="10">
        <f t="shared" si="6"/>
        <v>0.90218423551756888</v>
      </c>
      <c r="O27" s="1" t="e">
        <f t="shared" si="3"/>
        <v>#REF!</v>
      </c>
      <c r="P27" s="14" t="e">
        <f t="shared" si="4"/>
        <v>#REF!</v>
      </c>
      <c r="Q27" s="44">
        <f t="shared" si="7"/>
        <v>199500</v>
      </c>
      <c r="R27" s="17"/>
      <c r="S27" s="32">
        <f t="shared" si="5"/>
        <v>199500</v>
      </c>
      <c r="T27" s="34">
        <f t="shared" si="8"/>
        <v>99750</v>
      </c>
    </row>
    <row r="28" spans="1:20">
      <c r="A28" s="4" t="s">
        <v>44</v>
      </c>
      <c r="B28" s="1">
        <v>6301</v>
      </c>
      <c r="C28" s="1">
        <v>25</v>
      </c>
      <c r="D28" s="1">
        <v>9</v>
      </c>
      <c r="E28" s="1">
        <v>76</v>
      </c>
      <c r="F28" s="3">
        <f t="shared" si="0"/>
        <v>110</v>
      </c>
      <c r="G28" s="1">
        <v>35</v>
      </c>
      <c r="H28" s="1">
        <v>10</v>
      </c>
      <c r="I28" s="1">
        <v>94</v>
      </c>
      <c r="J28" s="3">
        <f t="shared" si="1"/>
        <v>139</v>
      </c>
      <c r="K28" s="8"/>
      <c r="L28" s="11">
        <f t="shared" si="2"/>
        <v>17.457546421202984</v>
      </c>
      <c r="M28" s="10" t="e">
        <f>F28/#REF!%</f>
        <v>#REF!</v>
      </c>
      <c r="N28" s="10">
        <f t="shared" si="6"/>
        <v>0.63763397096730434</v>
      </c>
      <c r="O28" s="1" t="e">
        <f t="shared" si="3"/>
        <v>#REF!</v>
      </c>
      <c r="P28" s="14" t="e">
        <f t="shared" si="4"/>
        <v>#REF!</v>
      </c>
      <c r="Q28" s="44">
        <f t="shared" si="7"/>
        <v>141000</v>
      </c>
      <c r="R28" s="17"/>
      <c r="S28" s="32">
        <f t="shared" si="5"/>
        <v>141000</v>
      </c>
      <c r="T28" s="34">
        <f t="shared" si="8"/>
        <v>70500</v>
      </c>
    </row>
    <row r="29" spans="1:20">
      <c r="A29" s="4" t="s">
        <v>59</v>
      </c>
      <c r="B29" s="1">
        <v>6121</v>
      </c>
      <c r="C29" s="1">
        <v>9</v>
      </c>
      <c r="D29" s="1">
        <v>4</v>
      </c>
      <c r="E29" s="1">
        <v>36</v>
      </c>
      <c r="F29" s="3">
        <f t="shared" si="0"/>
        <v>49</v>
      </c>
      <c r="G29" s="1">
        <v>16</v>
      </c>
      <c r="H29" s="1">
        <v>10</v>
      </c>
      <c r="I29" s="1">
        <v>91</v>
      </c>
      <c r="J29" s="3">
        <f t="shared" si="1"/>
        <v>117</v>
      </c>
      <c r="K29" s="8">
        <v>103</v>
      </c>
      <c r="L29" s="11">
        <f t="shared" si="2"/>
        <v>8.005227903937266</v>
      </c>
      <c r="M29" s="10">
        <f>F29/F60%</f>
        <v>2450</v>
      </c>
      <c r="N29" s="10">
        <f t="shared" si="6"/>
        <v>0.61728395061728403</v>
      </c>
      <c r="O29" s="1">
        <f t="shared" si="3"/>
        <v>24500000</v>
      </c>
      <c r="P29" s="14">
        <f t="shared" si="4"/>
        <v>784000000</v>
      </c>
      <c r="Q29" s="44">
        <f t="shared" si="7"/>
        <v>136500</v>
      </c>
      <c r="R29" s="17"/>
      <c r="S29" s="32">
        <f t="shared" si="5"/>
        <v>136500</v>
      </c>
      <c r="T29" s="34">
        <f t="shared" si="8"/>
        <v>68250</v>
      </c>
    </row>
    <row r="30" spans="1:20">
      <c r="A30" s="4" t="s">
        <v>19</v>
      </c>
      <c r="B30" s="1">
        <v>27454</v>
      </c>
      <c r="C30" s="1">
        <v>51</v>
      </c>
      <c r="D30" s="1">
        <v>18</v>
      </c>
      <c r="E30" s="1">
        <v>50</v>
      </c>
      <c r="F30" s="3">
        <f t="shared" si="0"/>
        <v>119</v>
      </c>
      <c r="G30" s="1">
        <v>143</v>
      </c>
      <c r="H30" s="1">
        <v>35</v>
      </c>
      <c r="I30" s="1">
        <v>88</v>
      </c>
      <c r="J30" s="3">
        <f t="shared" si="1"/>
        <v>266</v>
      </c>
      <c r="K30" s="8">
        <v>979</v>
      </c>
      <c r="L30" s="11">
        <f t="shared" si="2"/>
        <v>4.3345232024477314</v>
      </c>
      <c r="M30" s="10" t="e">
        <f>F30/#REF!%</f>
        <v>#REF!</v>
      </c>
      <c r="N30" s="10">
        <f t="shared" si="6"/>
        <v>0.5969339302672636</v>
      </c>
      <c r="O30" s="1" t="e">
        <f t="shared" si="3"/>
        <v>#REF!</v>
      </c>
      <c r="P30" s="14" t="e">
        <f t="shared" si="4"/>
        <v>#REF!</v>
      </c>
      <c r="Q30" s="44">
        <f t="shared" si="7"/>
        <v>132000</v>
      </c>
      <c r="R30" s="17"/>
      <c r="S30" s="32">
        <f t="shared" si="5"/>
        <v>132000</v>
      </c>
      <c r="T30" s="34">
        <f t="shared" si="8"/>
        <v>66000</v>
      </c>
    </row>
    <row r="31" spans="1:20">
      <c r="A31" s="4" t="s">
        <v>60</v>
      </c>
      <c r="B31" s="1">
        <v>4122</v>
      </c>
      <c r="C31" s="1">
        <v>18</v>
      </c>
      <c r="D31" s="1">
        <v>9</v>
      </c>
      <c r="E31" s="1">
        <v>51</v>
      </c>
      <c r="F31" s="3">
        <f t="shared" si="0"/>
        <v>78</v>
      </c>
      <c r="G31" s="1">
        <v>23</v>
      </c>
      <c r="H31" s="1">
        <v>19</v>
      </c>
      <c r="I31" s="1">
        <v>84</v>
      </c>
      <c r="J31" s="3">
        <f t="shared" si="1"/>
        <v>126</v>
      </c>
      <c r="K31" s="8">
        <v>116</v>
      </c>
      <c r="L31" s="11">
        <f t="shared" si="2"/>
        <v>18.922852983988356</v>
      </c>
      <c r="M31" s="10" t="e">
        <f>F31/F64%</f>
        <v>#DIV/0!</v>
      </c>
      <c r="N31" s="10">
        <f t="shared" si="6"/>
        <v>0.56980056980056981</v>
      </c>
      <c r="O31" s="1" t="e">
        <f t="shared" si="3"/>
        <v>#DIV/0!</v>
      </c>
      <c r="P31" s="14" t="e">
        <f t="shared" si="4"/>
        <v>#DIV/0!</v>
      </c>
      <c r="Q31" s="44">
        <f t="shared" si="7"/>
        <v>126000</v>
      </c>
      <c r="R31" s="17"/>
      <c r="S31" s="32">
        <f t="shared" si="5"/>
        <v>126000</v>
      </c>
      <c r="T31" s="34">
        <f t="shared" si="8"/>
        <v>63000</v>
      </c>
    </row>
    <row r="32" spans="1:20">
      <c r="A32" s="4" t="s">
        <v>52</v>
      </c>
      <c r="B32" s="1">
        <v>25487</v>
      </c>
      <c r="C32" s="1">
        <v>55</v>
      </c>
      <c r="D32" s="1">
        <v>7</v>
      </c>
      <c r="E32" s="1">
        <v>26</v>
      </c>
      <c r="F32" s="3">
        <f t="shared" si="0"/>
        <v>88</v>
      </c>
      <c r="G32" s="1">
        <v>178</v>
      </c>
      <c r="H32" s="1">
        <v>25</v>
      </c>
      <c r="I32" s="1">
        <v>76</v>
      </c>
      <c r="J32" s="3">
        <f t="shared" si="1"/>
        <v>279</v>
      </c>
      <c r="K32" s="8">
        <v>530</v>
      </c>
      <c r="L32" s="11">
        <f t="shared" si="2"/>
        <v>3.4527406128614588</v>
      </c>
      <c r="M32" s="10">
        <f>F32/F54%</f>
        <v>419.04761904761904</v>
      </c>
      <c r="N32" s="10">
        <f t="shared" si="6"/>
        <v>0.51553384886718223</v>
      </c>
      <c r="O32" s="1">
        <f t="shared" si="3"/>
        <v>4190476.1904761908</v>
      </c>
      <c r="P32" s="14">
        <f t="shared" si="4"/>
        <v>134095238.0952381</v>
      </c>
      <c r="Q32" s="44">
        <f t="shared" si="7"/>
        <v>114000</v>
      </c>
      <c r="R32" s="17"/>
      <c r="S32" s="32">
        <f t="shared" si="5"/>
        <v>114000</v>
      </c>
      <c r="T32" s="34">
        <f t="shared" si="8"/>
        <v>57000</v>
      </c>
    </row>
    <row r="33" spans="1:20">
      <c r="A33" s="4" t="s">
        <v>55</v>
      </c>
      <c r="B33" s="1">
        <v>9223</v>
      </c>
      <c r="C33" s="1">
        <v>29</v>
      </c>
      <c r="D33" s="1">
        <v>18</v>
      </c>
      <c r="E33" s="1">
        <v>52</v>
      </c>
      <c r="F33" s="3">
        <f t="shared" si="0"/>
        <v>99</v>
      </c>
      <c r="G33" s="1">
        <v>42</v>
      </c>
      <c r="H33" s="1">
        <v>24</v>
      </c>
      <c r="I33" s="1">
        <v>73</v>
      </c>
      <c r="J33" s="3">
        <f t="shared" si="1"/>
        <v>139</v>
      </c>
      <c r="K33" s="8">
        <v>378</v>
      </c>
      <c r="L33" s="11">
        <f t="shared" si="2"/>
        <v>10.734034479019842</v>
      </c>
      <c r="M33" s="10" t="e">
        <f>F33/#REF!%</f>
        <v>#REF!</v>
      </c>
      <c r="N33" s="10">
        <f t="shared" si="6"/>
        <v>0.49518382851716192</v>
      </c>
      <c r="O33" s="1" t="e">
        <f t="shared" si="3"/>
        <v>#REF!</v>
      </c>
      <c r="P33" s="14" t="e">
        <f t="shared" si="4"/>
        <v>#REF!</v>
      </c>
      <c r="Q33" s="44">
        <f t="shared" si="7"/>
        <v>109500</v>
      </c>
      <c r="R33" s="17"/>
      <c r="S33" s="32">
        <f t="shared" si="5"/>
        <v>109500</v>
      </c>
      <c r="T33" s="34">
        <f t="shared" si="8"/>
        <v>54750</v>
      </c>
    </row>
    <row r="34" spans="1:20">
      <c r="A34" s="4" t="s">
        <v>30</v>
      </c>
      <c r="B34" s="1">
        <v>4167</v>
      </c>
      <c r="C34" s="1">
        <v>14</v>
      </c>
      <c r="D34" s="1">
        <v>6</v>
      </c>
      <c r="E34" s="1">
        <v>33</v>
      </c>
      <c r="F34" s="3">
        <f t="shared" si="0"/>
        <v>53</v>
      </c>
      <c r="G34" s="1">
        <v>32</v>
      </c>
      <c r="H34" s="1">
        <v>7</v>
      </c>
      <c r="I34" s="1">
        <v>58</v>
      </c>
      <c r="J34" s="3">
        <f t="shared" si="1"/>
        <v>97</v>
      </c>
      <c r="K34" s="8">
        <v>88</v>
      </c>
      <c r="L34" s="11">
        <f t="shared" si="2"/>
        <v>12.718982481401488</v>
      </c>
      <c r="M34" s="10" t="e">
        <f>F34/#REF!%</f>
        <v>#REF!</v>
      </c>
      <c r="N34" s="10">
        <f t="shared" si="6"/>
        <v>0.39343372676706012</v>
      </c>
      <c r="O34" s="1" t="e">
        <f t="shared" si="3"/>
        <v>#REF!</v>
      </c>
      <c r="P34" s="14" t="e">
        <f t="shared" si="4"/>
        <v>#REF!</v>
      </c>
      <c r="Q34" s="44">
        <f t="shared" si="7"/>
        <v>87000</v>
      </c>
      <c r="R34" s="17"/>
      <c r="S34" s="32">
        <f t="shared" si="5"/>
        <v>87000</v>
      </c>
      <c r="T34" s="34">
        <f t="shared" si="8"/>
        <v>43500</v>
      </c>
    </row>
    <row r="35" spans="1:20">
      <c r="A35" s="4" t="s">
        <v>8</v>
      </c>
      <c r="B35" s="1">
        <v>382784</v>
      </c>
      <c r="C35" s="1">
        <v>1</v>
      </c>
      <c r="D35" s="1">
        <v>1</v>
      </c>
      <c r="E35" s="1">
        <v>2</v>
      </c>
      <c r="F35" s="3">
        <f t="shared" si="0"/>
        <v>4</v>
      </c>
      <c r="G35" s="1">
        <v>31</v>
      </c>
      <c r="H35" s="1">
        <v>1</v>
      </c>
      <c r="I35" s="1">
        <v>51</v>
      </c>
      <c r="J35" s="3">
        <f t="shared" si="1"/>
        <v>83</v>
      </c>
      <c r="K35" s="8"/>
      <c r="L35" s="11">
        <f t="shared" si="2"/>
        <v>1.0449757565624477E-2</v>
      </c>
      <c r="M35" s="10">
        <f>F35/F36%</f>
        <v>6.3492063492063489</v>
      </c>
      <c r="N35" s="10">
        <f t="shared" si="6"/>
        <v>0.34595034595034596</v>
      </c>
      <c r="O35" s="1">
        <f t="shared" si="3"/>
        <v>63492.063492063491</v>
      </c>
      <c r="P35" s="14">
        <f t="shared" si="4"/>
        <v>2031746.0317460317</v>
      </c>
      <c r="Q35" s="44">
        <f t="shared" si="7"/>
        <v>76500</v>
      </c>
      <c r="R35" s="17"/>
      <c r="S35" s="32">
        <f t="shared" si="5"/>
        <v>76500</v>
      </c>
      <c r="T35" s="34">
        <f t="shared" si="8"/>
        <v>38250</v>
      </c>
    </row>
    <row r="36" spans="1:20">
      <c r="A36" s="4" t="s">
        <v>42</v>
      </c>
      <c r="B36" s="1">
        <v>15618</v>
      </c>
      <c r="C36" s="1">
        <v>27</v>
      </c>
      <c r="D36" s="1">
        <v>5</v>
      </c>
      <c r="E36" s="1">
        <v>31</v>
      </c>
      <c r="F36" s="3">
        <f t="shared" ref="F36:F60" si="9">C36+D36+E36</f>
        <v>63</v>
      </c>
      <c r="G36" s="1">
        <v>54</v>
      </c>
      <c r="H36" s="1">
        <v>12</v>
      </c>
      <c r="I36" s="1">
        <v>46</v>
      </c>
      <c r="J36" s="3">
        <f t="shared" ref="J36:J60" si="10">G36+H36+I36</f>
        <v>112</v>
      </c>
      <c r="K36" s="8"/>
      <c r="L36" s="11">
        <f t="shared" ref="L36:L60" si="11">F36/B36*1000</f>
        <v>4.0338071456012292</v>
      </c>
      <c r="M36" s="10">
        <f>F36/F58%</f>
        <v>2100</v>
      </c>
      <c r="N36" s="10">
        <f t="shared" si="6"/>
        <v>0.31203364536697875</v>
      </c>
      <c r="O36" s="1">
        <f t="shared" ref="O36:O60" si="12">1000000*M36%</f>
        <v>21000000</v>
      </c>
      <c r="P36" s="14">
        <f t="shared" ref="P36:P60" si="13">32000000*M36%</f>
        <v>672000000</v>
      </c>
      <c r="Q36" s="44">
        <f t="shared" si="7"/>
        <v>69000</v>
      </c>
      <c r="R36" s="17"/>
      <c r="S36" s="32">
        <f t="shared" ref="S36:S60" si="14">I36*1500</f>
        <v>69000</v>
      </c>
      <c r="T36" s="34">
        <f t="shared" si="8"/>
        <v>34500</v>
      </c>
    </row>
    <row r="37" spans="1:20">
      <c r="A37" s="4" t="s">
        <v>13</v>
      </c>
      <c r="B37" s="1">
        <v>8899</v>
      </c>
      <c r="C37" s="1">
        <v>17</v>
      </c>
      <c r="D37" s="1">
        <v>3</v>
      </c>
      <c r="E37" s="1">
        <v>31</v>
      </c>
      <c r="F37" s="3">
        <f t="shared" si="9"/>
        <v>51</v>
      </c>
      <c r="G37" s="1">
        <v>133</v>
      </c>
      <c r="H37" s="1">
        <v>10</v>
      </c>
      <c r="I37" s="1">
        <v>43</v>
      </c>
      <c r="J37" s="3">
        <f t="shared" si="10"/>
        <v>186</v>
      </c>
      <c r="K37" s="8">
        <v>368</v>
      </c>
      <c r="L37" s="11">
        <f t="shared" si="11"/>
        <v>5.7309810091021465</v>
      </c>
      <c r="M37" s="10" t="e">
        <f>F37/F62%</f>
        <v>#DIV/0!</v>
      </c>
      <c r="N37" s="10">
        <f t="shared" si="6"/>
        <v>0.29168362501695838</v>
      </c>
      <c r="O37" s="1" t="e">
        <f t="shared" si="12"/>
        <v>#DIV/0!</v>
      </c>
      <c r="P37" s="14" t="e">
        <f t="shared" si="13"/>
        <v>#DIV/0!</v>
      </c>
      <c r="Q37" s="44">
        <f t="shared" si="7"/>
        <v>64500</v>
      </c>
      <c r="R37" s="17"/>
      <c r="S37" s="32">
        <f t="shared" si="14"/>
        <v>64500</v>
      </c>
      <c r="T37" s="34">
        <f t="shared" si="8"/>
        <v>32250</v>
      </c>
    </row>
    <row r="38" spans="1:20">
      <c r="A38" s="4" t="s">
        <v>54</v>
      </c>
      <c r="B38" s="1">
        <v>15191</v>
      </c>
      <c r="C38" s="1">
        <v>20</v>
      </c>
      <c r="D38" s="1">
        <v>19</v>
      </c>
      <c r="E38" s="1">
        <v>33</v>
      </c>
      <c r="F38" s="3">
        <f t="shared" si="9"/>
        <v>72</v>
      </c>
      <c r="G38" s="1">
        <v>69</v>
      </c>
      <c r="H38" s="1">
        <v>37</v>
      </c>
      <c r="I38" s="1">
        <v>43</v>
      </c>
      <c r="J38" s="3">
        <f t="shared" si="10"/>
        <v>149</v>
      </c>
      <c r="K38" s="8">
        <v>750</v>
      </c>
      <c r="L38" s="11">
        <f t="shared" si="11"/>
        <v>4.7396484760713573</v>
      </c>
      <c r="M38" s="10" t="e">
        <f>F38/#REF!%</f>
        <v>#REF!</v>
      </c>
      <c r="N38" s="10">
        <f t="shared" si="6"/>
        <v>0.29168362501695838</v>
      </c>
      <c r="O38" s="1" t="e">
        <f t="shared" si="12"/>
        <v>#REF!</v>
      </c>
      <c r="P38" s="14" t="e">
        <f t="shared" si="13"/>
        <v>#REF!</v>
      </c>
      <c r="Q38" s="44">
        <f t="shared" si="7"/>
        <v>64500</v>
      </c>
      <c r="R38" s="17"/>
      <c r="S38" s="32">
        <f t="shared" si="14"/>
        <v>64500</v>
      </c>
      <c r="T38" s="34">
        <f t="shared" si="8"/>
        <v>32250</v>
      </c>
    </row>
    <row r="39" spans="1:20">
      <c r="A39" s="4" t="s">
        <v>41</v>
      </c>
      <c r="B39" s="1">
        <v>185694</v>
      </c>
      <c r="C39" s="1">
        <v>25</v>
      </c>
      <c r="D39" s="1">
        <v>7</v>
      </c>
      <c r="E39" s="1">
        <v>17</v>
      </c>
      <c r="F39" s="3">
        <f t="shared" si="9"/>
        <v>49</v>
      </c>
      <c r="G39" s="1">
        <v>173</v>
      </c>
      <c r="H39" s="1">
        <v>55</v>
      </c>
      <c r="I39" s="1">
        <v>38</v>
      </c>
      <c r="J39" s="3">
        <f t="shared" si="10"/>
        <v>266</v>
      </c>
      <c r="K39" s="8"/>
      <c r="L39" s="11">
        <f t="shared" si="11"/>
        <v>0.2638749771128846</v>
      </c>
      <c r="M39" s="10">
        <f>F39/F44%</f>
        <v>8.8129496402877709</v>
      </c>
      <c r="N39" s="10">
        <f t="shared" si="6"/>
        <v>0.25776692443359112</v>
      </c>
      <c r="O39" s="1">
        <f t="shared" si="12"/>
        <v>88129.496402877703</v>
      </c>
      <c r="P39" s="14">
        <f t="shared" si="13"/>
        <v>2820143.8848920865</v>
      </c>
      <c r="Q39" s="44">
        <f t="shared" si="7"/>
        <v>57000</v>
      </c>
      <c r="R39" s="17"/>
      <c r="S39" s="32">
        <f t="shared" si="14"/>
        <v>57000</v>
      </c>
      <c r="T39" s="34">
        <f t="shared" si="8"/>
        <v>28500</v>
      </c>
    </row>
    <row r="40" spans="1:20">
      <c r="A40" s="4" t="s">
        <v>53</v>
      </c>
      <c r="B40" s="1">
        <v>6788</v>
      </c>
      <c r="C40" s="1">
        <v>22</v>
      </c>
      <c r="D40" s="1">
        <v>15</v>
      </c>
      <c r="E40" s="1">
        <v>28</v>
      </c>
      <c r="F40" s="3">
        <f t="shared" si="9"/>
        <v>65</v>
      </c>
      <c r="G40" s="1">
        <v>77</v>
      </c>
      <c r="H40" s="1">
        <v>22</v>
      </c>
      <c r="I40" s="1">
        <v>36</v>
      </c>
      <c r="J40" s="3">
        <f t="shared" si="10"/>
        <v>135</v>
      </c>
      <c r="K40" s="8">
        <v>172</v>
      </c>
      <c r="L40" s="11">
        <f t="shared" si="11"/>
        <v>9.5757218621096047</v>
      </c>
      <c r="M40" s="10" t="e">
        <f>F40/#REF!%</f>
        <v>#REF!</v>
      </c>
      <c r="N40" s="10">
        <f t="shared" si="6"/>
        <v>0.24420024420024422</v>
      </c>
      <c r="O40" s="1" t="e">
        <f t="shared" si="12"/>
        <v>#REF!</v>
      </c>
      <c r="P40" s="14" t="e">
        <f t="shared" si="13"/>
        <v>#REF!</v>
      </c>
      <c r="Q40" s="44">
        <f t="shared" si="7"/>
        <v>54000</v>
      </c>
      <c r="R40" s="17"/>
      <c r="S40" s="32">
        <f t="shared" si="14"/>
        <v>54000</v>
      </c>
      <c r="T40" s="34">
        <f t="shared" si="8"/>
        <v>27000</v>
      </c>
    </row>
    <row r="41" spans="1:20">
      <c r="A41" s="4" t="s">
        <v>20</v>
      </c>
      <c r="B41" s="1">
        <v>11936</v>
      </c>
      <c r="C41" s="1">
        <v>43</v>
      </c>
      <c r="D41" s="1">
        <v>6</v>
      </c>
      <c r="E41" s="1">
        <v>16</v>
      </c>
      <c r="F41" s="3">
        <f t="shared" si="9"/>
        <v>65</v>
      </c>
      <c r="G41" s="1">
        <v>195</v>
      </c>
      <c r="H41" s="1">
        <v>13</v>
      </c>
      <c r="I41" s="1">
        <v>32</v>
      </c>
      <c r="J41" s="3">
        <f t="shared" si="10"/>
        <v>240</v>
      </c>
      <c r="K41" s="8">
        <v>549</v>
      </c>
      <c r="L41" s="11">
        <f t="shared" si="11"/>
        <v>5.4457104557640754</v>
      </c>
      <c r="M41" s="10" t="e">
        <f>F41/#REF!%</f>
        <v>#REF!</v>
      </c>
      <c r="N41" s="10">
        <f t="shared" si="6"/>
        <v>0.21706688373355043</v>
      </c>
      <c r="O41" s="1" t="e">
        <f t="shared" si="12"/>
        <v>#REF!</v>
      </c>
      <c r="P41" s="14" t="e">
        <f t="shared" si="13"/>
        <v>#REF!</v>
      </c>
      <c r="Q41" s="44">
        <f t="shared" si="7"/>
        <v>48000</v>
      </c>
      <c r="R41" s="17"/>
      <c r="S41" s="32">
        <f t="shared" si="14"/>
        <v>48000</v>
      </c>
      <c r="T41" s="34">
        <f t="shared" si="8"/>
        <v>24000</v>
      </c>
    </row>
    <row r="42" spans="1:20">
      <c r="A42" s="5" t="s">
        <v>51</v>
      </c>
      <c r="B42" s="1">
        <v>5609</v>
      </c>
      <c r="C42" s="1">
        <v>18</v>
      </c>
      <c r="D42" s="1">
        <v>0</v>
      </c>
      <c r="E42" s="1">
        <v>15</v>
      </c>
      <c r="F42" s="3">
        <f t="shared" si="9"/>
        <v>33</v>
      </c>
      <c r="G42" s="1">
        <v>25</v>
      </c>
      <c r="H42" s="1">
        <v>0</v>
      </c>
      <c r="I42" s="1">
        <v>25</v>
      </c>
      <c r="J42" s="3">
        <f t="shared" si="10"/>
        <v>50</v>
      </c>
      <c r="K42" s="8">
        <v>290</v>
      </c>
      <c r="L42" s="11">
        <f t="shared" si="11"/>
        <v>5.8834016758780532</v>
      </c>
      <c r="M42" s="10" t="e">
        <f>F42/#REF!%</f>
        <v>#REF!</v>
      </c>
      <c r="N42" s="10">
        <f t="shared" si="6"/>
        <v>0.16958350291683627</v>
      </c>
      <c r="O42" s="1" t="e">
        <f t="shared" si="12"/>
        <v>#REF!</v>
      </c>
      <c r="P42" s="14" t="e">
        <f t="shared" si="13"/>
        <v>#REF!</v>
      </c>
      <c r="Q42" s="44">
        <f t="shared" si="7"/>
        <v>37500</v>
      </c>
      <c r="R42" s="17"/>
      <c r="S42" s="32">
        <f t="shared" si="14"/>
        <v>37500</v>
      </c>
      <c r="T42" s="34">
        <f t="shared" si="8"/>
        <v>18750</v>
      </c>
    </row>
    <row r="43" spans="1:20">
      <c r="A43" s="4" t="s">
        <v>17</v>
      </c>
      <c r="B43" s="1">
        <v>8314</v>
      </c>
      <c r="C43" s="1">
        <v>5</v>
      </c>
      <c r="D43" s="1">
        <v>1</v>
      </c>
      <c r="E43" s="1">
        <v>11</v>
      </c>
      <c r="F43" s="3">
        <f t="shared" si="9"/>
        <v>17</v>
      </c>
      <c r="G43" s="1">
        <v>20</v>
      </c>
      <c r="H43" s="1">
        <v>3</v>
      </c>
      <c r="I43" s="1">
        <v>16</v>
      </c>
      <c r="J43" s="3">
        <f t="shared" si="10"/>
        <v>39</v>
      </c>
      <c r="K43" s="8"/>
      <c r="L43" s="11">
        <f t="shared" si="11"/>
        <v>2.0447438056290594</v>
      </c>
      <c r="M43" s="10" t="e">
        <f>F43/#REF!%</f>
        <v>#REF!</v>
      </c>
      <c r="N43" s="10">
        <f t="shared" si="6"/>
        <v>0.10853344186677522</v>
      </c>
      <c r="O43" s="1" t="e">
        <f t="shared" si="12"/>
        <v>#REF!</v>
      </c>
      <c r="P43" s="14" t="e">
        <f t="shared" si="13"/>
        <v>#REF!</v>
      </c>
      <c r="Q43" s="44">
        <f t="shared" si="7"/>
        <v>24000</v>
      </c>
      <c r="R43" s="17"/>
      <c r="S43" s="32">
        <f t="shared" si="14"/>
        <v>24000</v>
      </c>
      <c r="T43" s="34">
        <f t="shared" si="8"/>
        <v>12000</v>
      </c>
    </row>
    <row r="44" spans="1:20">
      <c r="A44" s="6" t="s">
        <v>36</v>
      </c>
      <c r="B44" s="1">
        <v>32174</v>
      </c>
      <c r="C44" s="1">
        <v>158</v>
      </c>
      <c r="D44" s="1">
        <v>2</v>
      </c>
      <c r="E44" s="46">
        <v>8</v>
      </c>
      <c r="F44" s="3">
        <f>C44+D44+E10</f>
        <v>556</v>
      </c>
      <c r="G44" s="1">
        <v>59</v>
      </c>
      <c r="H44" s="1">
        <v>2</v>
      </c>
      <c r="I44" s="1">
        <v>13</v>
      </c>
      <c r="J44" s="3">
        <f t="shared" si="10"/>
        <v>74</v>
      </c>
      <c r="K44" s="8">
        <v>1384</v>
      </c>
      <c r="L44" s="11">
        <f t="shared" si="11"/>
        <v>17.28103437558277</v>
      </c>
      <c r="M44" s="10" t="e">
        <f>F44/F75%</f>
        <v>#DIV/0!</v>
      </c>
      <c r="N44" s="10">
        <f t="shared" si="6"/>
        <v>8.8183421516754859E-2</v>
      </c>
      <c r="O44" s="1" t="e">
        <f t="shared" si="12"/>
        <v>#DIV/0!</v>
      </c>
      <c r="P44" s="14" t="e">
        <f t="shared" si="13"/>
        <v>#DIV/0!</v>
      </c>
      <c r="Q44" s="44">
        <f t="shared" si="7"/>
        <v>19500</v>
      </c>
      <c r="R44" s="17"/>
      <c r="S44" s="32">
        <f t="shared" si="14"/>
        <v>19500</v>
      </c>
      <c r="T44" s="34">
        <f t="shared" si="8"/>
        <v>9750</v>
      </c>
    </row>
    <row r="45" spans="1:20">
      <c r="A45" s="4" t="s">
        <v>10</v>
      </c>
      <c r="B45" s="1">
        <v>6527</v>
      </c>
      <c r="C45" s="1">
        <v>12</v>
      </c>
      <c r="D45" s="1">
        <v>5</v>
      </c>
      <c r="E45" s="1">
        <v>12</v>
      </c>
      <c r="F45" s="3">
        <f t="shared" si="9"/>
        <v>29</v>
      </c>
      <c r="G45" s="1">
        <v>25</v>
      </c>
      <c r="H45" s="1">
        <v>15</v>
      </c>
      <c r="I45" s="1">
        <v>13</v>
      </c>
      <c r="J45" s="3">
        <f t="shared" si="10"/>
        <v>53</v>
      </c>
      <c r="K45" s="8"/>
      <c r="L45" s="11">
        <f t="shared" si="11"/>
        <v>4.4430825800520912</v>
      </c>
      <c r="M45" s="10" t="e">
        <f>F45/#REF!%</f>
        <v>#REF!</v>
      </c>
      <c r="N45" s="10">
        <f t="shared" si="6"/>
        <v>8.8183421516754859E-2</v>
      </c>
      <c r="O45" s="1" t="e">
        <f t="shared" si="12"/>
        <v>#REF!</v>
      </c>
      <c r="P45" s="14" t="e">
        <f t="shared" si="13"/>
        <v>#REF!</v>
      </c>
      <c r="Q45" s="44">
        <f t="shared" si="7"/>
        <v>19500</v>
      </c>
      <c r="R45" s="17"/>
      <c r="S45" s="32">
        <f t="shared" si="14"/>
        <v>19500</v>
      </c>
      <c r="T45" s="34">
        <f t="shared" si="8"/>
        <v>9750</v>
      </c>
    </row>
    <row r="46" spans="1:20">
      <c r="A46" s="4" t="s">
        <v>6</v>
      </c>
      <c r="B46" s="1">
        <v>6867</v>
      </c>
      <c r="C46" s="1">
        <v>13</v>
      </c>
      <c r="D46" s="1">
        <v>3</v>
      </c>
      <c r="E46" s="1">
        <v>11</v>
      </c>
      <c r="F46" s="3">
        <f t="shared" si="9"/>
        <v>27</v>
      </c>
      <c r="G46" s="1">
        <v>36</v>
      </c>
      <c r="H46" s="1">
        <v>4</v>
      </c>
      <c r="I46" s="1">
        <v>13</v>
      </c>
      <c r="J46" s="3">
        <f t="shared" si="10"/>
        <v>53</v>
      </c>
      <c r="K46" s="8"/>
      <c r="L46" s="11">
        <f t="shared" si="11"/>
        <v>3.9318479685452159</v>
      </c>
      <c r="M46" s="10" t="e">
        <f>F46/#REF!%</f>
        <v>#REF!</v>
      </c>
      <c r="N46" s="10">
        <f t="shared" si="6"/>
        <v>8.8183421516754859E-2</v>
      </c>
      <c r="O46" s="1" t="e">
        <f t="shared" si="12"/>
        <v>#REF!</v>
      </c>
      <c r="P46" s="14" t="e">
        <f t="shared" si="13"/>
        <v>#REF!</v>
      </c>
      <c r="Q46" s="44">
        <f t="shared" si="7"/>
        <v>19500</v>
      </c>
      <c r="R46" s="17"/>
      <c r="S46" s="32">
        <f t="shared" si="14"/>
        <v>19500</v>
      </c>
      <c r="T46" s="34">
        <f t="shared" si="8"/>
        <v>9750</v>
      </c>
    </row>
    <row r="47" spans="1:20">
      <c r="A47" s="4" t="s">
        <v>9</v>
      </c>
      <c r="B47" s="1">
        <v>17770</v>
      </c>
      <c r="C47" s="1">
        <v>6</v>
      </c>
      <c r="D47" s="1">
        <v>3</v>
      </c>
      <c r="E47" s="1">
        <v>2</v>
      </c>
      <c r="F47" s="3">
        <f t="shared" si="9"/>
        <v>11</v>
      </c>
      <c r="G47" s="1">
        <v>40</v>
      </c>
      <c r="H47" s="1">
        <v>5</v>
      </c>
      <c r="I47" s="1">
        <v>13</v>
      </c>
      <c r="J47" s="3">
        <f t="shared" si="10"/>
        <v>58</v>
      </c>
      <c r="K47" s="8"/>
      <c r="L47" s="11">
        <f t="shared" si="11"/>
        <v>0.61902082160945415</v>
      </c>
      <c r="M47" s="10">
        <f>F47/F56%</f>
        <v>220</v>
      </c>
      <c r="N47" s="10">
        <f t="shared" si="6"/>
        <v>8.8183421516754859E-2</v>
      </c>
      <c r="O47" s="1">
        <f t="shared" si="12"/>
        <v>2200000</v>
      </c>
      <c r="P47" s="14">
        <f t="shared" si="13"/>
        <v>70400000</v>
      </c>
      <c r="Q47" s="44">
        <f t="shared" si="7"/>
        <v>19500</v>
      </c>
      <c r="R47" s="17"/>
      <c r="S47" s="32">
        <f t="shared" si="14"/>
        <v>19500</v>
      </c>
      <c r="T47" s="34">
        <f t="shared" si="8"/>
        <v>9750</v>
      </c>
    </row>
    <row r="48" spans="1:20">
      <c r="A48" s="4" t="s">
        <v>32</v>
      </c>
      <c r="B48" s="1">
        <v>8686</v>
      </c>
      <c r="C48" s="1">
        <v>5</v>
      </c>
      <c r="D48" s="1">
        <v>4</v>
      </c>
      <c r="E48" s="1">
        <v>8</v>
      </c>
      <c r="F48" s="3">
        <f t="shared" si="9"/>
        <v>17</v>
      </c>
      <c r="G48" s="1">
        <v>8</v>
      </c>
      <c r="H48" s="1">
        <v>19</v>
      </c>
      <c r="I48" s="1">
        <v>11</v>
      </c>
      <c r="J48" s="3">
        <f t="shared" si="10"/>
        <v>38</v>
      </c>
      <c r="K48" s="8">
        <v>197</v>
      </c>
      <c r="L48" s="11">
        <f t="shared" si="11"/>
        <v>1.9571724614321899</v>
      </c>
      <c r="M48" s="10" t="e">
        <f>F48/F62%</f>
        <v>#DIV/0!</v>
      </c>
      <c r="N48" s="10">
        <f t="shared" si="6"/>
        <v>7.461674128340795E-2</v>
      </c>
      <c r="O48" s="1" t="e">
        <f t="shared" si="12"/>
        <v>#DIV/0!</v>
      </c>
      <c r="P48" s="14" t="e">
        <f t="shared" si="13"/>
        <v>#DIV/0!</v>
      </c>
      <c r="Q48" s="44">
        <f t="shared" si="7"/>
        <v>16500</v>
      </c>
      <c r="R48" s="17"/>
      <c r="S48" s="32">
        <f t="shared" si="14"/>
        <v>16500</v>
      </c>
      <c r="T48" s="34">
        <f t="shared" si="8"/>
        <v>8250</v>
      </c>
    </row>
    <row r="49" spans="1:20" ht="14.25" customHeight="1">
      <c r="A49" s="5" t="s">
        <v>21</v>
      </c>
      <c r="B49" s="1">
        <v>7400</v>
      </c>
      <c r="C49" s="1">
        <v>5</v>
      </c>
      <c r="D49" s="1">
        <v>0</v>
      </c>
      <c r="E49" s="1">
        <v>9</v>
      </c>
      <c r="F49" s="3">
        <f t="shared" si="9"/>
        <v>14</v>
      </c>
      <c r="G49" s="1">
        <v>13</v>
      </c>
      <c r="H49" s="1">
        <v>0</v>
      </c>
      <c r="I49" s="1">
        <v>9</v>
      </c>
      <c r="J49" s="3">
        <f t="shared" si="10"/>
        <v>22</v>
      </c>
      <c r="K49" s="8">
        <v>271</v>
      </c>
      <c r="L49" s="11">
        <f t="shared" si="11"/>
        <v>1.8918918918918919</v>
      </c>
      <c r="M49" s="10" t="e">
        <f>F49/F62%</f>
        <v>#DIV/0!</v>
      </c>
      <c r="N49" s="10">
        <f t="shared" si="6"/>
        <v>6.1050061050061055E-2</v>
      </c>
      <c r="O49" s="1" t="e">
        <f t="shared" si="12"/>
        <v>#DIV/0!</v>
      </c>
      <c r="P49" s="14" t="e">
        <f t="shared" si="13"/>
        <v>#DIV/0!</v>
      </c>
      <c r="Q49" s="44">
        <f t="shared" si="7"/>
        <v>13500</v>
      </c>
      <c r="R49" s="17"/>
      <c r="S49" s="32">
        <f t="shared" si="14"/>
        <v>13500</v>
      </c>
      <c r="T49" s="34">
        <f t="shared" si="8"/>
        <v>6750</v>
      </c>
    </row>
    <row r="50" spans="1:20">
      <c r="A50" s="5" t="s">
        <v>50</v>
      </c>
      <c r="B50" s="1">
        <v>5621</v>
      </c>
      <c r="C50" s="1">
        <v>3</v>
      </c>
      <c r="D50" s="1">
        <v>0</v>
      </c>
      <c r="E50" s="1">
        <v>6</v>
      </c>
      <c r="F50" s="3">
        <f t="shared" si="9"/>
        <v>9</v>
      </c>
      <c r="G50" s="1">
        <v>3</v>
      </c>
      <c r="H50" s="1">
        <v>0</v>
      </c>
      <c r="I50" s="1">
        <v>9</v>
      </c>
      <c r="J50" s="3">
        <f t="shared" si="10"/>
        <v>12</v>
      </c>
      <c r="K50" s="8"/>
      <c r="L50" s="11">
        <f t="shared" si="11"/>
        <v>1.6011385874399573</v>
      </c>
      <c r="M50" s="10" t="e">
        <f>F50/F62%</f>
        <v>#DIV/0!</v>
      </c>
      <c r="N50" s="10">
        <f t="shared" si="6"/>
        <v>6.1050061050061055E-2</v>
      </c>
      <c r="O50" s="1" t="e">
        <f t="shared" si="12"/>
        <v>#DIV/0!</v>
      </c>
      <c r="P50" s="14" t="e">
        <f t="shared" si="13"/>
        <v>#DIV/0!</v>
      </c>
      <c r="Q50" s="44">
        <f t="shared" si="7"/>
        <v>13500</v>
      </c>
      <c r="R50" s="17"/>
      <c r="S50" s="32">
        <f t="shared" si="14"/>
        <v>13500</v>
      </c>
      <c r="T50" s="34">
        <f t="shared" si="8"/>
        <v>6750</v>
      </c>
    </row>
    <row r="51" spans="1:20">
      <c r="A51" s="4" t="s">
        <v>5</v>
      </c>
      <c r="B51" s="1">
        <v>9745</v>
      </c>
      <c r="C51" s="1">
        <v>6</v>
      </c>
      <c r="D51" s="1">
        <v>1</v>
      </c>
      <c r="E51" s="1">
        <v>5</v>
      </c>
      <c r="F51" s="3">
        <f t="shared" si="9"/>
        <v>12</v>
      </c>
      <c r="G51" s="1">
        <v>25</v>
      </c>
      <c r="H51" s="1">
        <v>1</v>
      </c>
      <c r="I51" s="1">
        <v>8</v>
      </c>
      <c r="J51" s="3">
        <f t="shared" si="10"/>
        <v>34</v>
      </c>
      <c r="K51" s="8"/>
      <c r="L51" s="11">
        <f t="shared" si="11"/>
        <v>1.2314007183170856</v>
      </c>
      <c r="M51" s="10" t="e">
        <f>F51/#REF!%</f>
        <v>#REF!</v>
      </c>
      <c r="N51" s="10">
        <f t="shared" si="6"/>
        <v>5.4266720933387608E-2</v>
      </c>
      <c r="O51" s="1" t="e">
        <f t="shared" si="12"/>
        <v>#REF!</v>
      </c>
      <c r="P51" s="14" t="e">
        <f t="shared" si="13"/>
        <v>#REF!</v>
      </c>
      <c r="Q51" s="44">
        <f t="shared" si="7"/>
        <v>12000</v>
      </c>
      <c r="R51" s="17"/>
      <c r="S51" s="32">
        <f t="shared" si="14"/>
        <v>12000</v>
      </c>
      <c r="T51" s="34">
        <f t="shared" si="8"/>
        <v>6000</v>
      </c>
    </row>
    <row r="52" spans="1:20">
      <c r="A52" s="4" t="s">
        <v>15</v>
      </c>
      <c r="B52" s="1">
        <v>15895</v>
      </c>
      <c r="C52" s="1">
        <v>11</v>
      </c>
      <c r="D52" s="1">
        <v>3</v>
      </c>
      <c r="E52" s="1">
        <v>6</v>
      </c>
      <c r="F52" s="3">
        <f t="shared" si="9"/>
        <v>20</v>
      </c>
      <c r="G52" s="1">
        <v>28</v>
      </c>
      <c r="H52" s="1">
        <v>7</v>
      </c>
      <c r="I52" s="1">
        <v>7</v>
      </c>
      <c r="J52" s="3">
        <f t="shared" si="10"/>
        <v>42</v>
      </c>
      <c r="K52" s="8"/>
      <c r="L52" s="11">
        <f t="shared" si="11"/>
        <v>1.2582573136206354</v>
      </c>
      <c r="M52" s="10" t="e">
        <f>F52/F62%</f>
        <v>#DIV/0!</v>
      </c>
      <c r="N52" s="10">
        <f t="shared" si="6"/>
        <v>4.7483380816714153E-2</v>
      </c>
      <c r="O52" s="1" t="e">
        <f t="shared" si="12"/>
        <v>#DIV/0!</v>
      </c>
      <c r="P52" s="14" t="e">
        <f t="shared" si="13"/>
        <v>#DIV/0!</v>
      </c>
      <c r="Q52" s="44">
        <f t="shared" si="7"/>
        <v>10500</v>
      </c>
      <c r="R52" s="17"/>
      <c r="S52" s="32">
        <f t="shared" si="14"/>
        <v>10500</v>
      </c>
      <c r="T52" s="34">
        <f t="shared" si="8"/>
        <v>5250</v>
      </c>
    </row>
    <row r="53" spans="1:20">
      <c r="A53" s="4" t="s">
        <v>22</v>
      </c>
      <c r="B53" s="1">
        <v>22553</v>
      </c>
      <c r="C53" s="1">
        <v>2</v>
      </c>
      <c r="D53" s="1">
        <v>1</v>
      </c>
      <c r="E53" s="1">
        <v>6</v>
      </c>
      <c r="F53" s="3">
        <f t="shared" si="9"/>
        <v>9</v>
      </c>
      <c r="G53" s="1">
        <v>2</v>
      </c>
      <c r="H53" s="1">
        <v>3</v>
      </c>
      <c r="I53" s="1">
        <v>7</v>
      </c>
      <c r="J53" s="3">
        <f t="shared" si="10"/>
        <v>12</v>
      </c>
      <c r="K53" s="8"/>
      <c r="L53" s="11">
        <f t="shared" si="11"/>
        <v>0.39905999201880016</v>
      </c>
      <c r="M53" s="10">
        <f>F53/F60%</f>
        <v>450</v>
      </c>
      <c r="N53" s="10">
        <f t="shared" si="6"/>
        <v>4.7483380816714153E-2</v>
      </c>
      <c r="O53" s="1">
        <f t="shared" si="12"/>
        <v>4500000</v>
      </c>
      <c r="P53" s="14">
        <f t="shared" si="13"/>
        <v>144000000</v>
      </c>
      <c r="Q53" s="44">
        <f t="shared" si="7"/>
        <v>10500</v>
      </c>
      <c r="R53" s="17"/>
      <c r="S53" s="32">
        <f t="shared" si="14"/>
        <v>10500</v>
      </c>
      <c r="T53" s="34">
        <f t="shared" si="8"/>
        <v>5250</v>
      </c>
    </row>
    <row r="54" spans="1:20">
      <c r="A54" s="4" t="s">
        <v>56</v>
      </c>
      <c r="B54" s="1">
        <v>13937</v>
      </c>
      <c r="C54" s="1">
        <v>9</v>
      </c>
      <c r="D54" s="1">
        <v>7</v>
      </c>
      <c r="E54" s="1">
        <v>5</v>
      </c>
      <c r="F54" s="3">
        <f t="shared" si="9"/>
        <v>21</v>
      </c>
      <c r="G54" s="1">
        <v>14</v>
      </c>
      <c r="H54" s="1">
        <v>9</v>
      </c>
      <c r="I54" s="1">
        <v>5</v>
      </c>
      <c r="J54" s="3">
        <f t="shared" si="10"/>
        <v>28</v>
      </c>
      <c r="K54" s="8">
        <v>559</v>
      </c>
      <c r="L54" s="11">
        <f t="shared" si="11"/>
        <v>1.5067805123053741</v>
      </c>
      <c r="M54" s="10" t="e">
        <f>F54/#REF!%</f>
        <v>#REF!</v>
      </c>
      <c r="N54" s="10">
        <f t="shared" si="6"/>
        <v>3.3916700583367251E-2</v>
      </c>
      <c r="O54" s="1" t="e">
        <f t="shared" si="12"/>
        <v>#REF!</v>
      </c>
      <c r="P54" s="14" t="e">
        <f t="shared" si="13"/>
        <v>#REF!</v>
      </c>
      <c r="Q54" s="44">
        <f t="shared" si="7"/>
        <v>7500</v>
      </c>
      <c r="R54" s="17"/>
      <c r="S54" s="32">
        <f t="shared" si="14"/>
        <v>7500</v>
      </c>
      <c r="T54" s="34">
        <f t="shared" si="8"/>
        <v>3750</v>
      </c>
    </row>
    <row r="55" spans="1:20">
      <c r="A55" s="4" t="s">
        <v>49</v>
      </c>
      <c r="B55" s="1">
        <v>5401</v>
      </c>
      <c r="C55" s="1">
        <v>2</v>
      </c>
      <c r="D55" s="1">
        <v>1</v>
      </c>
      <c r="E55" s="1">
        <v>2</v>
      </c>
      <c r="F55" s="3">
        <f t="shared" si="9"/>
        <v>5</v>
      </c>
      <c r="G55" s="1">
        <v>2</v>
      </c>
      <c r="H55" s="1">
        <v>1</v>
      </c>
      <c r="I55" s="1">
        <v>3</v>
      </c>
      <c r="J55" s="3">
        <f t="shared" si="10"/>
        <v>6</v>
      </c>
      <c r="K55" s="8"/>
      <c r="L55" s="11">
        <f t="shared" si="11"/>
        <v>0.92575448990927611</v>
      </c>
      <c r="M55" s="10" t="e">
        <f>F55/#REF!%</f>
        <v>#REF!</v>
      </c>
      <c r="N55" s="10">
        <f t="shared" si="6"/>
        <v>2.0350020350020353E-2</v>
      </c>
      <c r="O55" s="1" t="e">
        <f t="shared" si="12"/>
        <v>#REF!</v>
      </c>
      <c r="P55" s="14" t="e">
        <f t="shared" si="13"/>
        <v>#REF!</v>
      </c>
      <c r="Q55" s="44">
        <f t="shared" si="7"/>
        <v>4500</v>
      </c>
      <c r="R55" s="17"/>
      <c r="S55" s="32">
        <f t="shared" si="14"/>
        <v>4500</v>
      </c>
      <c r="T55" s="34">
        <f t="shared" si="8"/>
        <v>2250</v>
      </c>
    </row>
    <row r="56" spans="1:20">
      <c r="A56" s="4" t="s">
        <v>57</v>
      </c>
      <c r="B56" s="1">
        <v>171688</v>
      </c>
      <c r="C56" s="1">
        <v>2</v>
      </c>
      <c r="D56" s="1">
        <v>2</v>
      </c>
      <c r="E56" s="1">
        <v>1</v>
      </c>
      <c r="F56" s="3">
        <f t="shared" si="9"/>
        <v>5</v>
      </c>
      <c r="G56" s="1">
        <v>9</v>
      </c>
      <c r="H56" s="1">
        <v>7</v>
      </c>
      <c r="I56" s="1">
        <v>3</v>
      </c>
      <c r="J56" s="3">
        <f t="shared" si="10"/>
        <v>19</v>
      </c>
      <c r="K56" s="8"/>
      <c r="L56" s="11">
        <f t="shared" si="11"/>
        <v>2.9122594473696473E-2</v>
      </c>
      <c r="M56" s="10">
        <f>F56/F58%</f>
        <v>166.66666666666669</v>
      </c>
      <c r="N56" s="10">
        <f t="shared" si="6"/>
        <v>2.0350020350020353E-2</v>
      </c>
      <c r="O56" s="1">
        <f t="shared" si="12"/>
        <v>1666666.666666667</v>
      </c>
      <c r="P56" s="14">
        <f t="shared" si="13"/>
        <v>53333333.333333343</v>
      </c>
      <c r="Q56" s="44">
        <f t="shared" si="7"/>
        <v>4500</v>
      </c>
      <c r="R56" s="17"/>
      <c r="S56" s="32">
        <f t="shared" si="14"/>
        <v>4500</v>
      </c>
      <c r="T56" s="34">
        <f t="shared" si="8"/>
        <v>2250</v>
      </c>
    </row>
    <row r="57" spans="1:20" ht="15.4" customHeight="1">
      <c r="A57" s="4" t="s">
        <v>14</v>
      </c>
      <c r="B57" s="1">
        <v>8736</v>
      </c>
      <c r="C57" s="1">
        <v>19</v>
      </c>
      <c r="D57" s="1">
        <v>3</v>
      </c>
      <c r="E57" s="1">
        <v>2</v>
      </c>
      <c r="F57" s="3">
        <f t="shared" si="9"/>
        <v>24</v>
      </c>
      <c r="G57" s="1">
        <v>93</v>
      </c>
      <c r="H57" s="1">
        <v>4</v>
      </c>
      <c r="I57" s="1">
        <v>2</v>
      </c>
      <c r="J57" s="3">
        <f t="shared" si="10"/>
        <v>99</v>
      </c>
      <c r="K57" s="8"/>
      <c r="L57" s="11">
        <f t="shared" si="11"/>
        <v>2.7472527472527473</v>
      </c>
      <c r="M57" s="10" t="e">
        <f>F57/F68%</f>
        <v>#DIV/0!</v>
      </c>
      <c r="N57" s="10">
        <f t="shared" si="6"/>
        <v>1.3566680233346902E-2</v>
      </c>
      <c r="O57" s="1" t="e">
        <f t="shared" si="12"/>
        <v>#DIV/0!</v>
      </c>
      <c r="P57" s="14" t="e">
        <f t="shared" si="13"/>
        <v>#DIV/0!</v>
      </c>
      <c r="Q57" s="44">
        <f t="shared" si="7"/>
        <v>3000</v>
      </c>
      <c r="R57" s="17"/>
      <c r="S57" s="32">
        <f t="shared" si="14"/>
        <v>3000</v>
      </c>
      <c r="T57" s="34">
        <f t="shared" si="8"/>
        <v>1500</v>
      </c>
    </row>
    <row r="58" spans="1:20">
      <c r="A58" s="5" t="s">
        <v>18</v>
      </c>
      <c r="B58" s="1">
        <v>8385</v>
      </c>
      <c r="C58" s="1">
        <v>1</v>
      </c>
      <c r="D58" s="1">
        <v>0</v>
      </c>
      <c r="E58" s="1">
        <v>2</v>
      </c>
      <c r="F58" s="3">
        <f t="shared" si="9"/>
        <v>3</v>
      </c>
      <c r="G58" s="1">
        <v>1</v>
      </c>
      <c r="H58" s="1">
        <v>0</v>
      </c>
      <c r="I58" s="1">
        <v>2</v>
      </c>
      <c r="J58" s="3">
        <f t="shared" si="10"/>
        <v>3</v>
      </c>
      <c r="K58" s="8"/>
      <c r="L58" s="11">
        <f t="shared" si="11"/>
        <v>0.35778175313059035</v>
      </c>
      <c r="M58" s="10" t="e">
        <f>F58/F62%</f>
        <v>#DIV/0!</v>
      </c>
      <c r="N58" s="10">
        <f t="shared" si="6"/>
        <v>1.3566680233346902E-2</v>
      </c>
      <c r="O58" s="1" t="e">
        <f t="shared" si="12"/>
        <v>#DIV/0!</v>
      </c>
      <c r="P58" s="14" t="e">
        <f t="shared" si="13"/>
        <v>#DIV/0!</v>
      </c>
      <c r="Q58" s="44">
        <f t="shared" si="7"/>
        <v>3000</v>
      </c>
      <c r="R58" s="17"/>
      <c r="S58" s="32">
        <f t="shared" si="14"/>
        <v>3000</v>
      </c>
      <c r="T58" s="34">
        <f t="shared" si="8"/>
        <v>1500</v>
      </c>
    </row>
    <row r="59" spans="1:20">
      <c r="A59" s="4" t="s">
        <v>61</v>
      </c>
      <c r="B59" s="1">
        <v>8087</v>
      </c>
      <c r="C59" s="1">
        <v>3</v>
      </c>
      <c r="D59" s="1">
        <v>6</v>
      </c>
      <c r="E59" s="1">
        <v>1</v>
      </c>
      <c r="F59" s="3">
        <f t="shared" si="9"/>
        <v>10</v>
      </c>
      <c r="G59" s="1">
        <v>3</v>
      </c>
      <c r="H59" s="1">
        <v>12</v>
      </c>
      <c r="I59" s="1">
        <v>1</v>
      </c>
      <c r="J59" s="3">
        <f t="shared" si="10"/>
        <v>16</v>
      </c>
      <c r="K59" s="8"/>
      <c r="L59" s="11">
        <f t="shared" si="11"/>
        <v>1.2365524916532709</v>
      </c>
      <c r="M59" s="10" t="e">
        <f>F59/F63%</f>
        <v>#DIV/0!</v>
      </c>
      <c r="N59" s="10">
        <f t="shared" si="6"/>
        <v>6.783340116673451E-3</v>
      </c>
      <c r="O59" s="1" t="e">
        <f t="shared" si="12"/>
        <v>#DIV/0!</v>
      </c>
      <c r="P59" s="14" t="e">
        <f t="shared" si="13"/>
        <v>#DIV/0!</v>
      </c>
      <c r="Q59" s="44">
        <f t="shared" si="7"/>
        <v>1500</v>
      </c>
      <c r="R59" s="17"/>
      <c r="S59" s="32">
        <f t="shared" si="14"/>
        <v>1500</v>
      </c>
      <c r="T59" s="34">
        <v>1500</v>
      </c>
    </row>
    <row r="60" spans="1:20">
      <c r="A60" s="5" t="s">
        <v>7</v>
      </c>
      <c r="B60" s="1">
        <v>5399</v>
      </c>
      <c r="C60" s="1">
        <v>1</v>
      </c>
      <c r="D60" s="1">
        <v>0</v>
      </c>
      <c r="E60" s="1">
        <v>1</v>
      </c>
      <c r="F60" s="3">
        <f t="shared" si="9"/>
        <v>2</v>
      </c>
      <c r="G60" s="1">
        <v>1</v>
      </c>
      <c r="H60" s="1">
        <v>0</v>
      </c>
      <c r="I60" s="1">
        <v>1</v>
      </c>
      <c r="J60" s="3">
        <f t="shared" si="10"/>
        <v>2</v>
      </c>
      <c r="K60" s="8"/>
      <c r="L60" s="11">
        <f t="shared" si="11"/>
        <v>0.37043897017966293</v>
      </c>
      <c r="M60" s="10" t="e">
        <f>F60/#REF!%</f>
        <v>#REF!</v>
      </c>
      <c r="N60" s="10">
        <f t="shared" si="6"/>
        <v>6.783340116673451E-3</v>
      </c>
      <c r="O60" s="1" t="e">
        <f t="shared" si="12"/>
        <v>#REF!</v>
      </c>
      <c r="P60" s="14" t="e">
        <f t="shared" si="13"/>
        <v>#REF!</v>
      </c>
      <c r="Q60" s="44">
        <f t="shared" si="7"/>
        <v>1500</v>
      </c>
      <c r="R60" s="17"/>
      <c r="S60" s="32">
        <f t="shared" si="14"/>
        <v>1500</v>
      </c>
      <c r="T60" s="34">
        <v>1500</v>
      </c>
    </row>
    <row r="61" spans="1:20">
      <c r="A61" s="42" t="s">
        <v>80</v>
      </c>
      <c r="B61" s="3">
        <f t="shared" ref="B61:M61" ca="1" si="15">SUM(B4:B62)</f>
        <v>1540389</v>
      </c>
      <c r="C61" s="3">
        <f t="shared" ca="1" si="15"/>
        <v>4714</v>
      </c>
      <c r="D61" s="3">
        <f t="shared" ca="1" si="15"/>
        <v>1336</v>
      </c>
      <c r="E61" s="3">
        <f t="shared" ca="1" si="15"/>
        <v>7924</v>
      </c>
      <c r="F61" s="3" t="e">
        <f t="shared" si="15"/>
        <v>#REF!</v>
      </c>
      <c r="G61" s="3">
        <f t="shared" ca="1" si="15"/>
        <v>14777</v>
      </c>
      <c r="H61" s="3">
        <f t="shared" ca="1" si="15"/>
        <v>3468</v>
      </c>
      <c r="I61" s="3">
        <f t="shared" ca="1" si="15"/>
        <v>14742</v>
      </c>
      <c r="J61" s="3">
        <f t="shared" ca="1" si="15"/>
        <v>32987</v>
      </c>
      <c r="K61" s="3">
        <f t="shared" ca="1" si="15"/>
        <v>25689</v>
      </c>
      <c r="L61" s="3" t="e">
        <f t="shared" si="15"/>
        <v>#REF!</v>
      </c>
      <c r="M61" s="3" t="e">
        <f t="shared" si="15"/>
        <v>#REF!</v>
      </c>
      <c r="N61" s="43">
        <f>SUM(N4:N60)</f>
        <v>99.993216659883345</v>
      </c>
      <c r="O61" s="19"/>
      <c r="P61" s="19"/>
      <c r="Q61" s="45">
        <f>SUM(Q4:Q60)</f>
        <v>22111500</v>
      </c>
      <c r="R61" s="19"/>
      <c r="S61" s="20">
        <f ca="1">SUM(S4:S62)</f>
        <v>22113000</v>
      </c>
      <c r="T61" s="35">
        <f>SUM(T4:T60)</f>
        <v>11057250</v>
      </c>
    </row>
    <row r="62" spans="1:20">
      <c r="L62" s="9"/>
      <c r="S62" s="21"/>
    </row>
  </sheetData>
  <autoFilter ref="A3:S62"/>
  <phoneticPr fontId="8" type="noConversion"/>
  <pageMargins left="1.2598425196850394" right="0.35433070866141736" top="0.6692913385826772" bottom="0.43307086614173229" header="0.43307086614173229" footer="0.31496062992125984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BCE7BE4FB8094DB795AEFF85BD5AA4" ma:contentTypeVersion="0" ma:contentTypeDescription="Creare un nuovo documento." ma:contentTypeScope="" ma:versionID="b79699ed8ffe386a8c906906d205c9ac">
  <xsd:schema xmlns:xsd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C8F8D45-3227-4EB1-8D52-8B458A615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3103AF2-2B33-4F18-A7A2-DDD84FFF93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6AD44-7345-4D6D-AFA1-852BF77A110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riparto per traslochi</vt:lpstr>
      <vt:lpstr>Foglio2</vt:lpstr>
    </vt:vector>
  </TitlesOfParts>
  <Company>Regione Emilia-Romagna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Guidolin Silvia</dc:creator>
  <cp:lastModifiedBy>Govoni_A</cp:lastModifiedBy>
  <cp:lastPrinted>2013-05-29T13:01:19Z</cp:lastPrinted>
  <dcterms:created xsi:type="dcterms:W3CDTF">2013-04-05T09:09:42Z</dcterms:created>
  <dcterms:modified xsi:type="dcterms:W3CDTF">2013-05-29T13:03:44Z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0x010100ABBCE7BE4FB8094DB795AEFF85BD5AA4</vt:lpwstr>
  </property>
</Properties>
</file>